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<sst xmlns="http://schemas.openxmlformats.org/spreadsheetml/2006/main" count="120" uniqueCount="79">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</sst>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24535752.021899998</v>
      </c>
      <c r="F3" s="25">
        <f>RA!I7</f>
        <v>-703064.37899999996</v>
      </c>
      <c r="G3" s="16">
        <f>SUM(G4:G42)</f>
        <v>25238816.400900003</v>
      </c>
      <c r="H3" s="27">
        <f>RA!J7</f>
        <v>-2.8654690444069599</v>
      </c>
      <c r="I3" s="20">
        <f>SUM(I4:I42)</f>
        <v>21682544.959490743</v>
      </c>
      <c r="J3" s="21">
        <f>SUM(J4:J42)</f>
        <v>22473055.29358191</v>
      </c>
      <c r="K3" s="22">
        <f>E3-I3</f>
        <v>2853207.0624092557</v>
      </c>
      <c r="L3" s="22">
        <f>G3-J3</f>
        <v>2765761.1073180921</v>
      </c>
    </row>
    <row r="4" spans="1:13">
      <c r="A4" s="68">
        <f>RA!A8</f>
        <v>42549</v>
      </c>
      <c r="B4" s="12">
        <v>12</v>
      </c>
      <c r="C4" s="66" t="s">
        <v>6</v>
      </c>
      <c r="D4" s="66"/>
      <c r="E4" s="15">
        <f>VLOOKUP(C4,RA!B8:D35,3,0)</f>
        <v>1418589.5696</v>
      </c>
      <c r="F4" s="25">
        <f>VLOOKUP(C4,RA!B8:I38,8,0)</f>
        <v>-127220.4679</v>
      </c>
      <c r="G4" s="16">
        <f t="shared" ref="G4:G42" si="0">E4-F4</f>
        <v>1545810.0375000001</v>
      </c>
      <c r="H4" s="27">
        <f>RA!J8</f>
        <v>-8.96809553843487</v>
      </c>
      <c r="I4" s="20">
        <f>VLOOKUP(B4,RMS!B:D,3,FALSE)</f>
        <v>1000627.16202393</v>
      </c>
      <c r="J4" s="21">
        <f>VLOOKUP(B4,RMS!B:E,4,FALSE)</f>
        <v>1127846.97574701</v>
      </c>
      <c r="K4" s="22">
        <f t="shared" ref="K4:K42" si="1">E4-I4</f>
        <v>417962.40757607005</v>
      </c>
      <c r="L4" s="22">
        <f t="shared" ref="L4:L42" si="2">G4-J4</f>
        <v>417963.06175299012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97164.4421</v>
      </c>
      <c r="F5" s="25">
        <f>VLOOKUP(C5,RA!B9:I39,8,0)</f>
        <v>5147.6921000000002</v>
      </c>
      <c r="G5" s="16">
        <f t="shared" si="0"/>
        <v>92016.75</v>
      </c>
      <c r="H5" s="27">
        <f>RA!J9</f>
        <v>5.2979176216563699</v>
      </c>
      <c r="I5" s="20">
        <f>VLOOKUP(B5,RMS!B:D,3,FALSE)</f>
        <v>78383.110682051294</v>
      </c>
      <c r="J5" s="21">
        <f>VLOOKUP(B5,RMS!B:E,4,FALSE)</f>
        <v>73235.398297435895</v>
      </c>
      <c r="K5" s="22">
        <f t="shared" si="1"/>
        <v>18781.331417948706</v>
      </c>
      <c r="L5" s="22">
        <f t="shared" si="2"/>
        <v>18781.351702564105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215096.49900000001</v>
      </c>
      <c r="F6" s="25">
        <f>VLOOKUP(C6,RA!B10:I40,8,0)</f>
        <v>4201.2390999999998</v>
      </c>
      <c r="G6" s="16">
        <f t="shared" si="0"/>
        <v>210895.2599</v>
      </c>
      <c r="H6" s="27">
        <f>RA!J10</f>
        <v>1.9531880432884201</v>
      </c>
      <c r="I6" s="20">
        <f>VLOOKUP(B6,RMS!B:D,3,FALSE)</f>
        <v>160206.14875036699</v>
      </c>
      <c r="J6" s="21">
        <f>VLOOKUP(B6,RMS!B:E,4,FALSE)</f>
        <v>156002.98053191</v>
      </c>
      <c r="K6" s="22">
        <f>E6-I6</f>
        <v>54890.350249633018</v>
      </c>
      <c r="L6" s="22">
        <f t="shared" si="2"/>
        <v>54892.279368090007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93488.018899999995</v>
      </c>
      <c r="F7" s="25">
        <f>VLOOKUP(C7,RA!B11:I41,8,0)</f>
        <v>-3036.7206999999999</v>
      </c>
      <c r="G7" s="16">
        <f t="shared" si="0"/>
        <v>96524.739600000001</v>
      </c>
      <c r="H7" s="27">
        <f>RA!J11</f>
        <v>-3.2482458562398699</v>
      </c>
      <c r="I7" s="20">
        <f>VLOOKUP(B7,RMS!B:D,3,FALSE)</f>
        <v>68322.280769903897</v>
      </c>
      <c r="J7" s="21">
        <f>VLOOKUP(B7,RMS!B:E,4,FALSE)</f>
        <v>71358.969251811504</v>
      </c>
      <c r="K7" s="22">
        <f t="shared" si="1"/>
        <v>25165.738130096099</v>
      </c>
      <c r="L7" s="22">
        <f t="shared" si="2"/>
        <v>25165.770348188496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817964.98899999994</v>
      </c>
      <c r="F8" s="25">
        <f>VLOOKUP(C8,RA!B12:I42,8,0)</f>
        <v>-129558.5775</v>
      </c>
      <c r="G8" s="16">
        <f t="shared" si="0"/>
        <v>947523.56649999996</v>
      </c>
      <c r="H8" s="27">
        <f>RA!J12</f>
        <v>-15.839134833679299</v>
      </c>
      <c r="I8" s="20">
        <f>VLOOKUP(B8,RMS!B:D,3,FALSE)</f>
        <v>402629.93345213699</v>
      </c>
      <c r="J8" s="21">
        <f>VLOOKUP(B8,RMS!B:E,4,FALSE)</f>
        <v>532188.48059059796</v>
      </c>
      <c r="K8" s="22">
        <f t="shared" si="1"/>
        <v>415335.05554786295</v>
      </c>
      <c r="L8" s="22">
        <f t="shared" si="2"/>
        <v>415335.085909402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477967.34960000002</v>
      </c>
      <c r="F9" s="25">
        <f>VLOOKUP(C9,RA!B13:I43,8,0)</f>
        <v>-28802.5062</v>
      </c>
      <c r="G9" s="16">
        <f t="shared" si="0"/>
        <v>506769.85580000002</v>
      </c>
      <c r="H9" s="27">
        <f>RA!J13</f>
        <v>-6.02604052852233</v>
      </c>
      <c r="I9" s="20">
        <f>VLOOKUP(B9,RMS!B:D,3,FALSE)</f>
        <v>311468.57576239301</v>
      </c>
      <c r="J9" s="21">
        <f>VLOOKUP(B9,RMS!B:E,4,FALSE)</f>
        <v>340270.83732734999</v>
      </c>
      <c r="K9" s="22">
        <f t="shared" si="1"/>
        <v>166498.773837607</v>
      </c>
      <c r="L9" s="22">
        <f t="shared" si="2"/>
        <v>166499.01847265003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104163.39780000001</v>
      </c>
      <c r="F10" s="25">
        <f>VLOOKUP(C10,RA!B14:I43,8,0)</f>
        <v>20230.104800000001</v>
      </c>
      <c r="G10" s="16">
        <f t="shared" si="0"/>
        <v>83933.293000000005</v>
      </c>
      <c r="H10" s="27">
        <f>RA!J14</f>
        <v>19.421510076738301</v>
      </c>
      <c r="I10" s="20">
        <f>VLOOKUP(B10,RMS!B:D,3,FALSE)</f>
        <v>101524.538000855</v>
      </c>
      <c r="J10" s="21">
        <f>VLOOKUP(B10,RMS!B:E,4,FALSE)</f>
        <v>81294.424194017105</v>
      </c>
      <c r="K10" s="22">
        <f t="shared" si="1"/>
        <v>2638.8597991450079</v>
      </c>
      <c r="L10" s="22">
        <f t="shared" si="2"/>
        <v>2638.8688059829001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139789.36919999999</v>
      </c>
      <c r="F11" s="25">
        <f>VLOOKUP(C11,RA!B15:I44,8,0)</f>
        <v>-14487.772999999999</v>
      </c>
      <c r="G11" s="16">
        <f t="shared" si="0"/>
        <v>154277.14219999997</v>
      </c>
      <c r="H11" s="27">
        <f>RA!J15</f>
        <v>-10.364001985925</v>
      </c>
      <c r="I11" s="20">
        <f>VLOOKUP(B11,RMS!B:D,3,FALSE)</f>
        <v>102423.407652137</v>
      </c>
      <c r="J11" s="21">
        <f>VLOOKUP(B11,RMS!B:E,4,FALSE)</f>
        <v>116911.042660684</v>
      </c>
      <c r="K11" s="22">
        <f t="shared" si="1"/>
        <v>37365.961547862986</v>
      </c>
      <c r="L11" s="22">
        <f t="shared" si="2"/>
        <v>37366.099539315968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1247394.6529000001</v>
      </c>
      <c r="F12" s="25">
        <f>VLOOKUP(C12,RA!B16:I45,8,0)</f>
        <v>-68537.348100000003</v>
      </c>
      <c r="G12" s="16">
        <f t="shared" si="0"/>
        <v>1315932.0010000002</v>
      </c>
      <c r="H12" s="27">
        <f>RA!J16</f>
        <v>-5.4944397862105001</v>
      </c>
      <c r="I12" s="20">
        <f>VLOOKUP(B12,RMS!B:D,3,FALSE)</f>
        <v>1096565.0749649601</v>
      </c>
      <c r="J12" s="21">
        <f>VLOOKUP(B12,RMS!B:E,4,FALSE)</f>
        <v>1165103.2109854701</v>
      </c>
      <c r="K12" s="22">
        <f t="shared" si="1"/>
        <v>150829.57793504</v>
      </c>
      <c r="L12" s="22">
        <f t="shared" si="2"/>
        <v>150828.79001453007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773943.72510000004</v>
      </c>
      <c r="F13" s="25">
        <f>VLOOKUP(C13,RA!B17:I46,8,0)</f>
        <v>2065.6215999999999</v>
      </c>
      <c r="G13" s="16">
        <f t="shared" si="0"/>
        <v>771878.10350000008</v>
      </c>
      <c r="H13" s="27">
        <f>RA!J17</f>
        <v>0.26689558077793102</v>
      </c>
      <c r="I13" s="20">
        <f>VLOOKUP(B13,RMS!B:D,3,FALSE)</f>
        <v>716967.76737521403</v>
      </c>
      <c r="J13" s="21">
        <f>VLOOKUP(B13,RMS!B:E,4,FALSE)</f>
        <v>714902.57201794896</v>
      </c>
      <c r="K13" s="22">
        <f t="shared" si="1"/>
        <v>56975.957724786014</v>
      </c>
      <c r="L13" s="22">
        <f t="shared" si="2"/>
        <v>56975.531482051127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2187689.0326999999</v>
      </c>
      <c r="F14" s="25">
        <f>VLOOKUP(C14,RA!B18:I47,8,0)</f>
        <v>167947.45759999999</v>
      </c>
      <c r="G14" s="16">
        <f t="shared" si="0"/>
        <v>2019741.5750999998</v>
      </c>
      <c r="H14" s="27">
        <f>RA!J18</f>
        <v>7.6769346598004704</v>
      </c>
      <c r="I14" s="20">
        <f>VLOOKUP(B14,RMS!B:D,3,FALSE)</f>
        <v>2142259.0349393198</v>
      </c>
      <c r="J14" s="21">
        <f>VLOOKUP(B14,RMS!B:E,4,FALSE)</f>
        <v>1974311.2763854701</v>
      </c>
      <c r="K14" s="22">
        <f t="shared" si="1"/>
        <v>45429.997760680038</v>
      </c>
      <c r="L14" s="22">
        <f t="shared" si="2"/>
        <v>45430.298714529723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450435.05300000001</v>
      </c>
      <c r="F15" s="25">
        <f>VLOOKUP(C15,RA!B19:I48,8,0)</f>
        <v>-6330.4543999999996</v>
      </c>
      <c r="G15" s="16">
        <f t="shared" si="0"/>
        <v>456765.5074</v>
      </c>
      <c r="H15" s="27">
        <f>RA!J19</f>
        <v>-1.40540891696544</v>
      </c>
      <c r="I15" s="20">
        <f>VLOOKUP(B15,RMS!B:D,3,FALSE)</f>
        <v>419867.26600598299</v>
      </c>
      <c r="J15" s="21">
        <f>VLOOKUP(B15,RMS!B:E,4,FALSE)</f>
        <v>426197.73741196602</v>
      </c>
      <c r="K15" s="22">
        <f t="shared" si="1"/>
        <v>30567.78699401702</v>
      </c>
      <c r="L15" s="22">
        <f t="shared" si="2"/>
        <v>30567.769988033979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1528951.6850999999</v>
      </c>
      <c r="F16" s="25">
        <f>VLOOKUP(C16,RA!B20:I49,8,0)</f>
        <v>3174.1983</v>
      </c>
      <c r="G16" s="16">
        <f t="shared" si="0"/>
        <v>1525777.4867999998</v>
      </c>
      <c r="H16" s="27">
        <f>RA!J20</f>
        <v>0.20760618735917699</v>
      </c>
      <c r="I16" s="20">
        <f>VLOOKUP(B16,RMS!B:D,3,FALSE)</f>
        <v>1434991.8585000001</v>
      </c>
      <c r="J16" s="21">
        <f>VLOOKUP(B16,RMS!B:E,4,FALSE)</f>
        <v>1431817.4468</v>
      </c>
      <c r="K16" s="22">
        <f t="shared" si="1"/>
        <v>93959.826599999797</v>
      </c>
      <c r="L16" s="22">
        <f t="shared" si="2"/>
        <v>93960.039999999804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321247.4901</v>
      </c>
      <c r="F17" s="25">
        <f>VLOOKUP(C17,RA!B21:I50,8,0)</f>
        <v>27592.024600000001</v>
      </c>
      <c r="G17" s="16">
        <f t="shared" si="0"/>
        <v>293655.46549999999</v>
      </c>
      <c r="H17" s="27">
        <f>RA!J21</f>
        <v>8.58902417927405</v>
      </c>
      <c r="I17" s="20">
        <f>VLOOKUP(B17,RMS!B:D,3,FALSE)</f>
        <v>308913.31298727798</v>
      </c>
      <c r="J17" s="21">
        <f>VLOOKUP(B17,RMS!B:E,4,FALSE)</f>
        <v>281321.76514045801</v>
      </c>
      <c r="K17" s="22">
        <f t="shared" si="1"/>
        <v>12334.177112722013</v>
      </c>
      <c r="L17" s="22">
        <f t="shared" si="2"/>
        <v>12333.700359541981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1175230.5282999999</v>
      </c>
      <c r="F18" s="25">
        <f>VLOOKUP(C18,RA!B22:I51,8,0)</f>
        <v>6692.6562999999996</v>
      </c>
      <c r="G18" s="16">
        <f t="shared" si="0"/>
        <v>1168537.872</v>
      </c>
      <c r="H18" s="27">
        <f>RA!J22</f>
        <v>0.56947604226049997</v>
      </c>
      <c r="I18" s="20">
        <f>VLOOKUP(B18,RMS!B:D,3,FALSE)</f>
        <v>1145739.0804820601</v>
      </c>
      <c r="J18" s="21">
        <f>VLOOKUP(B18,RMS!B:E,4,FALSE)</f>
        <v>1139045.7137559</v>
      </c>
      <c r="K18" s="22">
        <f t="shared" si="1"/>
        <v>29491.447817939799</v>
      </c>
      <c r="L18" s="22">
        <f t="shared" si="2"/>
        <v>29492.158244099934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5018315.1666999999</v>
      </c>
      <c r="F19" s="25">
        <f>VLOOKUP(C19,RA!B23:I52,8,0)</f>
        <v>-825536.82449999999</v>
      </c>
      <c r="G19" s="16">
        <f t="shared" si="0"/>
        <v>5843851.9912</v>
      </c>
      <c r="H19" s="27">
        <f>RA!J23</f>
        <v>-16.450477841208698</v>
      </c>
      <c r="I19" s="20">
        <f>VLOOKUP(B19,RMS!B:D,3,FALSE)</f>
        <v>4107522.7011623899</v>
      </c>
      <c r="J19" s="21">
        <f>VLOOKUP(B19,RMS!B:E,4,FALSE)</f>
        <v>4933057.9229444396</v>
      </c>
      <c r="K19" s="22">
        <f t="shared" si="1"/>
        <v>910792.46553761</v>
      </c>
      <c r="L19" s="22">
        <f t="shared" si="2"/>
        <v>910794.06825556047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273789.47690000001</v>
      </c>
      <c r="F20" s="25">
        <f>VLOOKUP(C20,RA!B24:I53,8,0)</f>
        <v>35378.910400000001</v>
      </c>
      <c r="G20" s="16">
        <f t="shared" si="0"/>
        <v>238410.56650000002</v>
      </c>
      <c r="H20" s="27">
        <f>RA!J24</f>
        <v>12.92193944069</v>
      </c>
      <c r="I20" s="20">
        <f>VLOOKUP(B20,RMS!B:D,3,FALSE)</f>
        <v>270152.96377666597</v>
      </c>
      <c r="J20" s="21">
        <f>VLOOKUP(B20,RMS!B:E,4,FALSE)</f>
        <v>234773.94365209201</v>
      </c>
      <c r="K20" s="22">
        <f t="shared" si="1"/>
        <v>3636.5131233340362</v>
      </c>
      <c r="L20" s="22">
        <f t="shared" si="2"/>
        <v>3636.6228479080019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235575.93100000001</v>
      </c>
      <c r="F21" s="25">
        <f>VLOOKUP(C21,RA!B25:I54,8,0)</f>
        <v>17537.5867</v>
      </c>
      <c r="G21" s="16">
        <f t="shared" si="0"/>
        <v>218038.3443</v>
      </c>
      <c r="H21" s="27">
        <f>RA!J25</f>
        <v>7.4445579501922898</v>
      </c>
      <c r="I21" s="20">
        <f>VLOOKUP(B21,RMS!B:D,3,FALSE)</f>
        <v>231374.51644775699</v>
      </c>
      <c r="J21" s="21">
        <f>VLOOKUP(B21,RMS!B:E,4,FALSE)</f>
        <v>213836.94349889099</v>
      </c>
      <c r="K21" s="22">
        <f t="shared" si="1"/>
        <v>4201.414552243019</v>
      </c>
      <c r="L21" s="22">
        <f t="shared" si="2"/>
        <v>4201.4008011090045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695659.74060000002</v>
      </c>
      <c r="F22" s="25">
        <f>VLOOKUP(C22,RA!B26:I55,8,0)</f>
        <v>108698.9494</v>
      </c>
      <c r="G22" s="16">
        <f t="shared" si="0"/>
        <v>586960.79119999998</v>
      </c>
      <c r="H22" s="27">
        <f>RA!J26</f>
        <v>15.6253040180603</v>
      </c>
      <c r="I22" s="20">
        <f>VLOOKUP(B22,RMS!B:D,3,FALSE)</f>
        <v>678823.24852987705</v>
      </c>
      <c r="J22" s="21">
        <f>VLOOKUP(B22,RMS!B:E,4,FALSE)</f>
        <v>570124.33582855598</v>
      </c>
      <c r="K22" s="22">
        <f t="shared" si="1"/>
        <v>16836.492070122971</v>
      </c>
      <c r="L22" s="22">
        <f t="shared" si="2"/>
        <v>16836.455371443997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193486.48420000001</v>
      </c>
      <c r="F23" s="25">
        <f>VLOOKUP(C23,RA!B27:I56,8,0)</f>
        <v>50630.1734</v>
      </c>
      <c r="G23" s="16">
        <f t="shared" si="0"/>
        <v>142856.31080000001</v>
      </c>
      <c r="H23" s="27">
        <f>RA!J27</f>
        <v>26.167292051089898</v>
      </c>
      <c r="I23" s="20">
        <f>VLOOKUP(B23,RMS!B:D,3,FALSE)</f>
        <v>190909.980812639</v>
      </c>
      <c r="J23" s="21">
        <f>VLOOKUP(B23,RMS!B:E,4,FALSE)</f>
        <v>140279.98490049699</v>
      </c>
      <c r="K23" s="22">
        <f t="shared" si="1"/>
        <v>2576.5033873610082</v>
      </c>
      <c r="L23" s="22">
        <f t="shared" si="2"/>
        <v>2576.3258995030192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851336.33330000006</v>
      </c>
      <c r="F24" s="25">
        <f>VLOOKUP(C24,RA!B28:I57,8,0)</f>
        <v>20886.3786</v>
      </c>
      <c r="G24" s="16">
        <f t="shared" si="0"/>
        <v>830449.9547</v>
      </c>
      <c r="H24" s="27">
        <f>RA!J28</f>
        <v>2.4533639389075499</v>
      </c>
      <c r="I24" s="20">
        <f>VLOOKUP(B24,RMS!B:D,3,FALSE)</f>
        <v>832558.69190442504</v>
      </c>
      <c r="J24" s="21">
        <f>VLOOKUP(B24,RMS!B:E,4,FALSE)</f>
        <v>811671.308815044</v>
      </c>
      <c r="K24" s="22">
        <f t="shared" si="1"/>
        <v>18777.641395575018</v>
      </c>
      <c r="L24" s="22">
        <f t="shared" si="2"/>
        <v>18778.645884956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547960.31090000004</v>
      </c>
      <c r="F25" s="25">
        <f>VLOOKUP(C25,RA!B29:I58,8,0)</f>
        <v>89167.555699999997</v>
      </c>
      <c r="G25" s="16">
        <f t="shared" si="0"/>
        <v>458792.75520000001</v>
      </c>
      <c r="H25" s="27">
        <f>RA!J29</f>
        <v>16.272630321262898</v>
      </c>
      <c r="I25" s="20">
        <f>VLOOKUP(B25,RMS!B:D,3,FALSE)</f>
        <v>541346.73062654899</v>
      </c>
      <c r="J25" s="21">
        <f>VLOOKUP(B25,RMS!B:E,4,FALSE)</f>
        <v>452178.71646060899</v>
      </c>
      <c r="K25" s="22">
        <f t="shared" si="1"/>
        <v>6613.5802734510507</v>
      </c>
      <c r="L25" s="22">
        <f t="shared" si="2"/>
        <v>6614.0387393910205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1144177.0637999999</v>
      </c>
      <c r="F26" s="25">
        <f>VLOOKUP(C26,RA!B30:I59,8,0)</f>
        <v>139176.15549999999</v>
      </c>
      <c r="G26" s="16">
        <f t="shared" si="0"/>
        <v>1005000.9082999999</v>
      </c>
      <c r="H26" s="27">
        <f>RA!J30</f>
        <v>12.163865183398499</v>
      </c>
      <c r="I26" s="20">
        <f>VLOOKUP(B26,RMS!B:D,3,FALSE)</f>
        <v>1122456.4532885</v>
      </c>
      <c r="J26" s="21">
        <f>VLOOKUP(B26,RMS!B:E,4,FALSE)</f>
        <v>983280.31065973698</v>
      </c>
      <c r="K26" s="22">
        <f t="shared" si="1"/>
        <v>21720.610511499923</v>
      </c>
      <c r="L26" s="22">
        <f t="shared" si="2"/>
        <v>21720.597640262917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1291745.2714</v>
      </c>
      <c r="F27" s="25">
        <f>VLOOKUP(C27,RA!B31:I60,8,0)</f>
        <v>-19910.969700000001</v>
      </c>
      <c r="G27" s="16">
        <f t="shared" si="0"/>
        <v>1311656.2411</v>
      </c>
      <c r="H27" s="27">
        <f>RA!J31</f>
        <v>-1.54140062602439</v>
      </c>
      <c r="I27" s="20">
        <f>VLOOKUP(B27,RMS!B:D,3,FALSE)</f>
        <v>1273934.39573717</v>
      </c>
      <c r="J27" s="21">
        <f>VLOOKUP(B27,RMS!B:E,4,FALSE)</f>
        <v>1293845.1920185799</v>
      </c>
      <c r="K27" s="22">
        <f t="shared" si="1"/>
        <v>17810.87566282996</v>
      </c>
      <c r="L27" s="22">
        <f t="shared" si="2"/>
        <v>17811.04908142006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93318.530799999993</v>
      </c>
      <c r="F28" s="25">
        <f>VLOOKUP(C28,RA!B32:I61,8,0)</f>
        <v>21281.659800000001</v>
      </c>
      <c r="G28" s="16">
        <f t="shared" si="0"/>
        <v>72036.870999999985</v>
      </c>
      <c r="H28" s="27">
        <f>RA!J32</f>
        <v>22.805395260251998</v>
      </c>
      <c r="I28" s="20">
        <f>VLOOKUP(B28,RMS!B:D,3,FALSE)</f>
        <v>92451.477911058202</v>
      </c>
      <c r="J28" s="21">
        <f>VLOOKUP(B28,RMS!B:E,4,FALSE)</f>
        <v>71169.919774398993</v>
      </c>
      <c r="K28" s="22">
        <f t="shared" si="1"/>
        <v>867.05288894179102</v>
      </c>
      <c r="L28" s="22">
        <f t="shared" si="2"/>
        <v>866.95122560099117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197980.09150000001</v>
      </c>
      <c r="F30" s="25">
        <f>VLOOKUP(C30,RA!B34:I64,8,0)</f>
        <v>21126.051200000002</v>
      </c>
      <c r="G30" s="16">
        <f t="shared" si="0"/>
        <v>176854.04029999999</v>
      </c>
      <c r="H30" s="27">
        <f>RA!J34</f>
        <v>10.670795755238901</v>
      </c>
      <c r="I30" s="20">
        <f>VLOOKUP(B30,RMS!B:D,3,FALSE)</f>
        <v>195902.43640000001</v>
      </c>
      <c r="J30" s="21">
        <f>VLOOKUP(B30,RMS!B:E,4,FALSE)</f>
        <v>174776.3659</v>
      </c>
      <c r="K30" s="22">
        <f t="shared" si="1"/>
        <v>2077.6551000000036</v>
      </c>
      <c r="L30" s="22">
        <f t="shared" si="2"/>
        <v>2077.674399999989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8356.2232000000004</v>
      </c>
      <c r="F31" s="25">
        <f>VLOOKUP(C31,RA!B35:I65,8,0)</f>
        <v>-719.10479999999995</v>
      </c>
      <c r="G31" s="16">
        <f t="shared" si="0"/>
        <v>9075.3279999999995</v>
      </c>
      <c r="H31" s="27">
        <f>RA!J35</f>
        <v>-8.6056198211651402</v>
      </c>
      <c r="I31" s="20">
        <f>VLOOKUP(B31,RMS!B:D,3,FALSE)</f>
        <v>7346.8761999999997</v>
      </c>
      <c r="J31" s="21">
        <f>VLOOKUP(B31,RMS!B:E,4,FALSE)</f>
        <v>8065.9740000000002</v>
      </c>
      <c r="K31" s="22">
        <f t="shared" si="1"/>
        <v>1009.3470000000007</v>
      </c>
      <c r="L31" s="22">
        <f t="shared" si="2"/>
        <v>1009.3539999999994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163970.15</v>
      </c>
      <c r="F32" s="25">
        <f>VLOOKUP(C32,RA!B34:I65,8,0)</f>
        <v>-8967.92</v>
      </c>
      <c r="G32" s="16">
        <f t="shared" si="0"/>
        <v>172938.07</v>
      </c>
      <c r="H32" s="27">
        <f>RA!J34</f>
        <v>10.670795755238901</v>
      </c>
      <c r="I32" s="20">
        <f>VLOOKUP(B32,RMS!B:D,3,FALSE)</f>
        <v>253059.98</v>
      </c>
      <c r="J32" s="21">
        <f>VLOOKUP(B32,RMS!B:E,4,FALSE)</f>
        <v>264562.58</v>
      </c>
      <c r="K32" s="22">
        <f t="shared" si="1"/>
        <v>-89089.830000000016</v>
      </c>
      <c r="L32" s="22">
        <f t="shared" si="2"/>
        <v>-91624.510000000009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1164379.54</v>
      </c>
      <c r="F33" s="25">
        <f>VLOOKUP(C33,RA!B34:I65,8,0)</f>
        <v>-50184.91</v>
      </c>
      <c r="G33" s="16">
        <f t="shared" si="0"/>
        <v>1214564.45</v>
      </c>
      <c r="H33" s="27">
        <f>RA!J34</f>
        <v>10.670795755238901</v>
      </c>
      <c r="I33" s="20">
        <f>VLOOKUP(B33,RMS!B:D,3,FALSE)</f>
        <v>447716.28</v>
      </c>
      <c r="J33" s="21">
        <f>VLOOKUP(B33,RMS!B:E,4,FALSE)</f>
        <v>555179.77</v>
      </c>
      <c r="K33" s="22">
        <f t="shared" si="1"/>
        <v>716663.26</v>
      </c>
      <c r="L33" s="22">
        <f t="shared" si="2"/>
        <v>659384.67999999993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593392.4</v>
      </c>
      <c r="F34" s="25">
        <f>VLOOKUP(C34,RA!B34:I66,8,0)</f>
        <v>-71248.77</v>
      </c>
      <c r="G34" s="16">
        <f t="shared" si="0"/>
        <v>664641.17000000004</v>
      </c>
      <c r="H34" s="27">
        <f>RA!J35</f>
        <v>-8.6056198211651402</v>
      </c>
      <c r="I34" s="20">
        <f>VLOOKUP(B34,RMS!B:D,3,FALSE)</f>
        <v>708780.39</v>
      </c>
      <c r="J34" s="21">
        <f>VLOOKUP(B34,RMS!B:E,4,FALSE)</f>
        <v>783828</v>
      </c>
      <c r="K34" s="22">
        <f t="shared" si="1"/>
        <v>-115387.98999999999</v>
      </c>
      <c r="L34" s="22">
        <f t="shared" si="2"/>
        <v>-119186.82999999996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326996.81</v>
      </c>
      <c r="F35" s="25">
        <f>VLOOKUP(C35,RA!B34:I67,8,0)</f>
        <v>-76481.37</v>
      </c>
      <c r="G35" s="16">
        <f t="shared" si="0"/>
        <v>403478.18</v>
      </c>
      <c r="H35" s="27">
        <f>RA!J34</f>
        <v>10.670795755238901</v>
      </c>
      <c r="I35" s="20">
        <f>VLOOKUP(B35,RMS!B:D,3,FALSE)</f>
        <v>389240.41</v>
      </c>
      <c r="J35" s="21">
        <f>VLOOKUP(B35,RMS!B:E,4,FALSE)</f>
        <v>474704.8</v>
      </c>
      <c r="K35" s="22">
        <f t="shared" si="1"/>
        <v>-62243.599999999977</v>
      </c>
      <c r="L35" s="22">
        <f t="shared" si="2"/>
        <v>-71226.62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-8.6056198211651402</v>
      </c>
      <c r="I36" s="20">
        <f>VLOOKUP(B36,RMS!B:D,3,FALSE)</f>
        <v>0.55000000000000004</v>
      </c>
      <c r="J36" s="21">
        <f>VLOOKUP(B36,RMS!B:E,4,FALSE)</f>
        <v>3765</v>
      </c>
      <c r="K36" s="22">
        <f t="shared" si="1"/>
        <v>-0.55000000000000004</v>
      </c>
      <c r="L36" s="22">
        <f t="shared" si="2"/>
        <v>-3765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43625.641300000003</v>
      </c>
      <c r="F37" s="25">
        <f>VLOOKUP(C37,RA!B8:I68,8,0)</f>
        <v>2160.5164</v>
      </c>
      <c r="G37" s="16">
        <f t="shared" si="0"/>
        <v>41465.124900000003</v>
      </c>
      <c r="H37" s="27">
        <f>RA!J35</f>
        <v>-8.6056198211651402</v>
      </c>
      <c r="I37" s="20">
        <f>VLOOKUP(B37,RMS!B:D,3,FALSE)</f>
        <v>43625.641025641002</v>
      </c>
      <c r="J37" s="21">
        <f>VLOOKUP(B37,RMS!B:E,4,FALSE)</f>
        <v>41465.123931623901</v>
      </c>
      <c r="K37" s="22">
        <f t="shared" si="1"/>
        <v>2.7435900119598955E-4</v>
      </c>
      <c r="L37" s="22">
        <f t="shared" si="2"/>
        <v>9.683761018095538E-4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453321.39730000001</v>
      </c>
      <c r="F38" s="25">
        <f>VLOOKUP(C38,RA!B8:I69,8,0)</f>
        <v>14844.456399999999</v>
      </c>
      <c r="G38" s="16">
        <f t="shared" si="0"/>
        <v>438476.94089999999</v>
      </c>
      <c r="H38" s="27">
        <f>RA!J36</f>
        <v>-5.46923937070253</v>
      </c>
      <c r="I38" s="20">
        <f>VLOOKUP(B38,RMS!B:D,3,FALSE)</f>
        <v>448441.39680256398</v>
      </c>
      <c r="J38" s="21">
        <f>VLOOKUP(B38,RMS!B:E,4,FALSE)</f>
        <v>433596.94340854703</v>
      </c>
      <c r="K38" s="22">
        <f t="shared" si="1"/>
        <v>4880.0004974360345</v>
      </c>
      <c r="L38" s="22">
        <f t="shared" si="2"/>
        <v>4879.9974914529594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121441.09</v>
      </c>
      <c r="F39" s="25">
        <f>VLOOKUP(C39,RA!B9:I70,8,0)</f>
        <v>-35121.32</v>
      </c>
      <c r="G39" s="16">
        <f t="shared" si="0"/>
        <v>156562.41</v>
      </c>
      <c r="H39" s="27">
        <f>RA!J37</f>
        <v>-4.3100130392191502</v>
      </c>
      <c r="I39" s="20">
        <f>VLOOKUP(B39,RMS!B:D,3,FALSE)</f>
        <v>218612.94</v>
      </c>
      <c r="J39" s="21">
        <f>VLOOKUP(B39,RMS!B:E,4,FALSE)</f>
        <v>271222.19</v>
      </c>
      <c r="K39" s="22">
        <f t="shared" si="1"/>
        <v>-97171.85</v>
      </c>
      <c r="L39" s="22">
        <f t="shared" si="2"/>
        <v>-114659.78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59173.52</v>
      </c>
      <c r="F40" s="25">
        <f>VLOOKUP(C40,RA!B10:I71,8,0)</f>
        <v>4323.37</v>
      </c>
      <c r="G40" s="16">
        <f t="shared" si="0"/>
        <v>54850.149999999994</v>
      </c>
      <c r="H40" s="27">
        <f>RA!J38</f>
        <v>-12.0070243569011</v>
      </c>
      <c r="I40" s="20">
        <f>VLOOKUP(B40,RMS!B:D,3,FALSE)</f>
        <v>128763.3</v>
      </c>
      <c r="J40" s="21">
        <f>VLOOKUP(B40,RMS!B:E,4,FALSE)</f>
        <v>118043.99</v>
      </c>
      <c r="K40" s="22">
        <f t="shared" si="1"/>
        <v>-69589.78</v>
      </c>
      <c r="L40" s="22">
        <f t="shared" si="2"/>
        <v>-63193.840000000011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-23.389026333315002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8635.0465999999997</v>
      </c>
      <c r="F42" s="25">
        <f>VLOOKUP(C42,RA!B8:I72,8,0)</f>
        <v>817.8999</v>
      </c>
      <c r="G42" s="16">
        <f t="shared" si="0"/>
        <v>7817.1466999999993</v>
      </c>
      <c r="H42" s="27">
        <f>RA!J39</f>
        <v>-23.389026333315002</v>
      </c>
      <c r="I42" s="20">
        <f>VLOOKUP(B42,RMS!B:D,3,FALSE)</f>
        <v>8635.0465169049203</v>
      </c>
      <c r="J42" s="21">
        <f>VLOOKUP(B42,RMS!B:E,4,FALSE)</f>
        <v>7817.1466908705797</v>
      </c>
      <c r="K42" s="22">
        <f t="shared" si="1"/>
        <v>8.3095079389750026E-5</v>
      </c>
      <c r="L42" s="22">
        <f t="shared" si="2"/>
        <v>9.1294195954105817E-6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24535752.021899998</v>
      </c>
      <c r="E7" s="53">
        <v>15727880.1709</v>
      </c>
      <c r="F7" s="54">
        <v>156.001646472971</v>
      </c>
      <c r="G7" s="53">
        <v>30997030.868099999</v>
      </c>
      <c r="H7" s="54">
        <v>-20.844831473357299</v>
      </c>
      <c r="I7" s="53">
        <v>-703064.37899999996</v>
      </c>
      <c r="J7" s="54">
        <v>-2.8654690444069599</v>
      </c>
      <c r="K7" s="53">
        <v>723852.26549999998</v>
      </c>
      <c r="L7" s="54">
        <v>2.3352309728637199</v>
      </c>
      <c r="M7" s="54">
        <v>-1.97128158950274</v>
      </c>
      <c r="N7" s="53">
        <v>559281557.27690005</v>
      </c>
      <c r="O7" s="53">
        <v>4006774293.0646</v>
      </c>
      <c r="P7" s="53">
        <v>921139</v>
      </c>
      <c r="Q7" s="53">
        <v>867394</v>
      </c>
      <c r="R7" s="54">
        <v>6.1961461573402499</v>
      </c>
      <c r="S7" s="53">
        <v>26.636318755258401</v>
      </c>
      <c r="T7" s="53">
        <v>22.0575053093519</v>
      </c>
      <c r="U7" s="55">
        <v>17.190113573793202</v>
      </c>
    </row>
    <row r="8" spans="1:23" ht="12" thickBot="1">
      <c r="A8" s="81">
        <v>42549</v>
      </c>
      <c r="B8" s="69" t="s">
        <v>6</v>
      </c>
      <c r="C8" s="70"/>
      <c r="D8" s="56">
        <v>1418589.5696</v>
      </c>
      <c r="E8" s="56">
        <v>515628.55239999999</v>
      </c>
      <c r="F8" s="57">
        <v>275.11850594718902</v>
      </c>
      <c r="G8" s="56">
        <v>1051300.851</v>
      </c>
      <c r="H8" s="57">
        <v>34.936594814950801</v>
      </c>
      <c r="I8" s="56">
        <v>-127220.4679</v>
      </c>
      <c r="J8" s="57">
        <v>-8.96809553843487</v>
      </c>
      <c r="K8" s="56">
        <v>141482.274</v>
      </c>
      <c r="L8" s="57">
        <v>13.4578293040876</v>
      </c>
      <c r="M8" s="57">
        <v>-1.8991972231093801</v>
      </c>
      <c r="N8" s="56">
        <v>17216628.305599999</v>
      </c>
      <c r="O8" s="56">
        <v>142673341.07539999</v>
      </c>
      <c r="P8" s="56">
        <v>30198</v>
      </c>
      <c r="Q8" s="56">
        <v>26251</v>
      </c>
      <c r="R8" s="57">
        <v>15.0356176907546</v>
      </c>
      <c r="S8" s="56">
        <v>46.9762755679184</v>
      </c>
      <c r="T8" s="56">
        <v>36.874233149213403</v>
      </c>
      <c r="U8" s="58">
        <v>21.5045622424866</v>
      </c>
    </row>
    <row r="9" spans="1:23" ht="12" thickBot="1">
      <c r="A9" s="82"/>
      <c r="B9" s="69" t="s">
        <v>7</v>
      </c>
      <c r="C9" s="70"/>
      <c r="D9" s="56">
        <v>97164.4421</v>
      </c>
      <c r="E9" s="56">
        <v>66671.972500000003</v>
      </c>
      <c r="F9" s="57">
        <v>145.735064460557</v>
      </c>
      <c r="G9" s="56">
        <v>218522.89379999999</v>
      </c>
      <c r="H9" s="57">
        <v>-55.535806610300298</v>
      </c>
      <c r="I9" s="56">
        <v>5147.6921000000002</v>
      </c>
      <c r="J9" s="57">
        <v>5.2979176216563699</v>
      </c>
      <c r="K9" s="56">
        <v>26498.614399999999</v>
      </c>
      <c r="L9" s="57">
        <v>12.1262417585649</v>
      </c>
      <c r="M9" s="57">
        <v>-0.80573731055160402</v>
      </c>
      <c r="N9" s="56">
        <v>2611034.5251000002</v>
      </c>
      <c r="O9" s="56">
        <v>20212935.727400001</v>
      </c>
      <c r="P9" s="56">
        <v>4738</v>
      </c>
      <c r="Q9" s="56">
        <v>4241</v>
      </c>
      <c r="R9" s="57">
        <v>11.7189342136289</v>
      </c>
      <c r="S9" s="56">
        <v>20.507480392570699</v>
      </c>
      <c r="T9" s="56">
        <v>19.400946026880501</v>
      </c>
      <c r="U9" s="58">
        <v>5.3957597155188202</v>
      </c>
    </row>
    <row r="10" spans="1:23" ht="12" thickBot="1">
      <c r="A10" s="82"/>
      <c r="B10" s="69" t="s">
        <v>8</v>
      </c>
      <c r="C10" s="70"/>
      <c r="D10" s="56">
        <v>215096.49900000001</v>
      </c>
      <c r="E10" s="56">
        <v>117307.1893</v>
      </c>
      <c r="F10" s="57">
        <v>183.36173621031401</v>
      </c>
      <c r="G10" s="56">
        <v>218106.24129999999</v>
      </c>
      <c r="H10" s="57">
        <v>-1.37994322494428</v>
      </c>
      <c r="I10" s="56">
        <v>4201.2390999999998</v>
      </c>
      <c r="J10" s="57">
        <v>1.9531880432884201</v>
      </c>
      <c r="K10" s="56">
        <v>40648.7143</v>
      </c>
      <c r="L10" s="57">
        <v>18.637116506945201</v>
      </c>
      <c r="M10" s="57">
        <v>-0.8966452156643</v>
      </c>
      <c r="N10" s="56">
        <v>5081216.7235000003</v>
      </c>
      <c r="O10" s="56">
        <v>35908887.0964</v>
      </c>
      <c r="P10" s="56">
        <v>93413</v>
      </c>
      <c r="Q10" s="56">
        <v>89875</v>
      </c>
      <c r="R10" s="57">
        <v>3.9365785813629999</v>
      </c>
      <c r="S10" s="56">
        <v>2.30263987881772</v>
      </c>
      <c r="T10" s="56">
        <v>1.7731618247566101</v>
      </c>
      <c r="U10" s="58">
        <v>22.994392607018298</v>
      </c>
    </row>
    <row r="11" spans="1:23" ht="12" thickBot="1">
      <c r="A11" s="82"/>
      <c r="B11" s="69" t="s">
        <v>9</v>
      </c>
      <c r="C11" s="70"/>
      <c r="D11" s="56">
        <v>93488.018899999995</v>
      </c>
      <c r="E11" s="56">
        <v>60364.679600000003</v>
      </c>
      <c r="F11" s="57">
        <v>154.872053524492</v>
      </c>
      <c r="G11" s="56">
        <v>98442.037899999996</v>
      </c>
      <c r="H11" s="57">
        <v>-5.0324222310720899</v>
      </c>
      <c r="I11" s="56">
        <v>-3036.7206999999999</v>
      </c>
      <c r="J11" s="57">
        <v>-3.2482458562398699</v>
      </c>
      <c r="K11" s="56">
        <v>11440.6034</v>
      </c>
      <c r="L11" s="57">
        <v>11.621664528747001</v>
      </c>
      <c r="M11" s="57">
        <v>-1.2654336134053901</v>
      </c>
      <c r="N11" s="56">
        <v>1970028.9916000001</v>
      </c>
      <c r="O11" s="56">
        <v>12130299.713300001</v>
      </c>
      <c r="P11" s="56">
        <v>3409</v>
      </c>
      <c r="Q11" s="56">
        <v>2950</v>
      </c>
      <c r="R11" s="57">
        <v>15.559322033898299</v>
      </c>
      <c r="S11" s="56">
        <v>27.423883514227001</v>
      </c>
      <c r="T11" s="56">
        <v>26.258350610169501</v>
      </c>
      <c r="U11" s="58">
        <v>4.2500651063985604</v>
      </c>
    </row>
    <row r="12" spans="1:23" ht="12" thickBot="1">
      <c r="A12" s="82"/>
      <c r="B12" s="69" t="s">
        <v>10</v>
      </c>
      <c r="C12" s="70"/>
      <c r="D12" s="56">
        <v>817964.98899999994</v>
      </c>
      <c r="E12" s="56">
        <v>231274.34599999999</v>
      </c>
      <c r="F12" s="57">
        <v>353.67735468593702</v>
      </c>
      <c r="G12" s="56">
        <v>635478.61300000001</v>
      </c>
      <c r="H12" s="57">
        <v>28.716367831563801</v>
      </c>
      <c r="I12" s="56">
        <v>-129558.5775</v>
      </c>
      <c r="J12" s="57">
        <v>-15.839134833679299</v>
      </c>
      <c r="K12" s="56">
        <v>-3199.8620000000001</v>
      </c>
      <c r="L12" s="57">
        <v>-0.50353574999069295</v>
      </c>
      <c r="M12" s="57">
        <v>39.4888015483168</v>
      </c>
      <c r="N12" s="56">
        <v>8885542.3483000007</v>
      </c>
      <c r="O12" s="56">
        <v>43793433.9507</v>
      </c>
      <c r="P12" s="56">
        <v>6199</v>
      </c>
      <c r="Q12" s="56">
        <v>2688</v>
      </c>
      <c r="R12" s="57">
        <v>130.61755952381</v>
      </c>
      <c r="S12" s="56">
        <v>131.951119374093</v>
      </c>
      <c r="T12" s="56">
        <v>120.754192745536</v>
      </c>
      <c r="U12" s="58">
        <v>8.4856624799162592</v>
      </c>
    </row>
    <row r="13" spans="1:23" ht="12" thickBot="1">
      <c r="A13" s="82"/>
      <c r="B13" s="69" t="s">
        <v>11</v>
      </c>
      <c r="C13" s="70"/>
      <c r="D13" s="56">
        <v>477967.34960000002</v>
      </c>
      <c r="E13" s="56">
        <v>241944.79800000001</v>
      </c>
      <c r="F13" s="57">
        <v>197.55223238980301</v>
      </c>
      <c r="G13" s="56">
        <v>647962.04610000004</v>
      </c>
      <c r="H13" s="57">
        <v>-26.2352860824451</v>
      </c>
      <c r="I13" s="56">
        <v>-28802.5062</v>
      </c>
      <c r="J13" s="57">
        <v>-6.02604052852233</v>
      </c>
      <c r="K13" s="56">
        <v>82916.333400000003</v>
      </c>
      <c r="L13" s="57">
        <v>12.7964799634582</v>
      </c>
      <c r="M13" s="57">
        <v>-1.34736830512093</v>
      </c>
      <c r="N13" s="56">
        <v>7458979.7017000001</v>
      </c>
      <c r="O13" s="56">
        <v>62030926.725900002</v>
      </c>
      <c r="P13" s="56">
        <v>12867</v>
      </c>
      <c r="Q13" s="56">
        <v>11086</v>
      </c>
      <c r="R13" s="57">
        <v>16.065307595165098</v>
      </c>
      <c r="S13" s="56">
        <v>37.146759120230101</v>
      </c>
      <c r="T13" s="56">
        <v>32.438149188165298</v>
      </c>
      <c r="U13" s="58">
        <v>12.6756951173716</v>
      </c>
    </row>
    <row r="14" spans="1:23" ht="12" thickBot="1">
      <c r="A14" s="82"/>
      <c r="B14" s="69" t="s">
        <v>12</v>
      </c>
      <c r="C14" s="70"/>
      <c r="D14" s="56">
        <v>104163.39780000001</v>
      </c>
      <c r="E14" s="56">
        <v>161678.17319999999</v>
      </c>
      <c r="F14" s="57">
        <v>64.426382200117501</v>
      </c>
      <c r="G14" s="56">
        <v>270707.00709999999</v>
      </c>
      <c r="H14" s="57">
        <v>-61.521720876060797</v>
      </c>
      <c r="I14" s="56">
        <v>20230.104800000001</v>
      </c>
      <c r="J14" s="57">
        <v>19.421510076738301</v>
      </c>
      <c r="K14" s="56">
        <v>43468.9611</v>
      </c>
      <c r="L14" s="57">
        <v>16.057567761422</v>
      </c>
      <c r="M14" s="57">
        <v>-0.53460804472734502</v>
      </c>
      <c r="N14" s="56">
        <v>3752689.3256999999</v>
      </c>
      <c r="O14" s="56">
        <v>28308102.034299999</v>
      </c>
      <c r="P14" s="56">
        <v>2185</v>
      </c>
      <c r="Q14" s="56">
        <v>2096</v>
      </c>
      <c r="R14" s="57">
        <v>4.2461832061068803</v>
      </c>
      <c r="S14" s="56">
        <v>47.672035606407299</v>
      </c>
      <c r="T14" s="56">
        <v>47.032383396946599</v>
      </c>
      <c r="U14" s="58">
        <v>1.3417765810168001</v>
      </c>
    </row>
    <row r="15" spans="1:23" ht="12" thickBot="1">
      <c r="A15" s="82"/>
      <c r="B15" s="69" t="s">
        <v>13</v>
      </c>
      <c r="C15" s="70"/>
      <c r="D15" s="56">
        <v>139789.36919999999</v>
      </c>
      <c r="E15" s="56">
        <v>99489.679699999993</v>
      </c>
      <c r="F15" s="57">
        <v>140.50640189165301</v>
      </c>
      <c r="G15" s="56">
        <v>211375.74540000001</v>
      </c>
      <c r="H15" s="57">
        <v>-33.866882912480101</v>
      </c>
      <c r="I15" s="56">
        <v>-14487.772999999999</v>
      </c>
      <c r="J15" s="57">
        <v>-10.364001985925</v>
      </c>
      <c r="K15" s="56">
        <v>6554.2212</v>
      </c>
      <c r="L15" s="57">
        <v>3.1007442162283199</v>
      </c>
      <c r="M15" s="57">
        <v>-3.21044919875454</v>
      </c>
      <c r="N15" s="56">
        <v>3307344.3917</v>
      </c>
      <c r="O15" s="56">
        <v>23781765.659499999</v>
      </c>
      <c r="P15" s="56">
        <v>5566</v>
      </c>
      <c r="Q15" s="56">
        <v>4884</v>
      </c>
      <c r="R15" s="57">
        <v>13.963963963964</v>
      </c>
      <c r="S15" s="56">
        <v>25.114870499460999</v>
      </c>
      <c r="T15" s="56">
        <v>23.7867013513514</v>
      </c>
      <c r="U15" s="58">
        <v>5.2883774500774896</v>
      </c>
    </row>
    <row r="16" spans="1:23" ht="12" thickBot="1">
      <c r="A16" s="82"/>
      <c r="B16" s="69" t="s">
        <v>14</v>
      </c>
      <c r="C16" s="70"/>
      <c r="D16" s="56">
        <v>1247394.6529000001</v>
      </c>
      <c r="E16" s="56">
        <v>828375.04029999999</v>
      </c>
      <c r="F16" s="57">
        <v>150.58332183068299</v>
      </c>
      <c r="G16" s="56">
        <v>1566627.057</v>
      </c>
      <c r="H16" s="57">
        <v>-20.377051620141899</v>
      </c>
      <c r="I16" s="56">
        <v>-68537.348100000003</v>
      </c>
      <c r="J16" s="57">
        <v>-5.4944397862105001</v>
      </c>
      <c r="K16" s="56">
        <v>18107.734199999999</v>
      </c>
      <c r="L16" s="57">
        <v>1.15584204416048</v>
      </c>
      <c r="M16" s="57">
        <v>-4.7849764825905199</v>
      </c>
      <c r="N16" s="56">
        <v>31506924.7588</v>
      </c>
      <c r="O16" s="56">
        <v>203901078.66150001</v>
      </c>
      <c r="P16" s="56">
        <v>50331</v>
      </c>
      <c r="Q16" s="56">
        <v>44405</v>
      </c>
      <c r="R16" s="57">
        <v>13.3453439927936</v>
      </c>
      <c r="S16" s="56">
        <v>24.783824142178801</v>
      </c>
      <c r="T16" s="56">
        <v>20.480009881770101</v>
      </c>
      <c r="U16" s="58">
        <v>17.365416393042398</v>
      </c>
    </row>
    <row r="17" spans="1:21" ht="12" thickBot="1">
      <c r="A17" s="82"/>
      <c r="B17" s="69" t="s">
        <v>15</v>
      </c>
      <c r="C17" s="70"/>
      <c r="D17" s="56">
        <v>773943.72510000004</v>
      </c>
      <c r="E17" s="56">
        <v>520686.46389999997</v>
      </c>
      <c r="F17" s="57">
        <v>148.639109859526</v>
      </c>
      <c r="G17" s="56">
        <v>833835.94810000004</v>
      </c>
      <c r="H17" s="57">
        <v>-7.1827345818409398</v>
      </c>
      <c r="I17" s="56">
        <v>2065.6215999999999</v>
      </c>
      <c r="J17" s="57">
        <v>0.26689558077793102</v>
      </c>
      <c r="K17" s="56">
        <v>52552.765200000002</v>
      </c>
      <c r="L17" s="57">
        <v>6.3025305301058401</v>
      </c>
      <c r="M17" s="57">
        <v>-0.960694330885561</v>
      </c>
      <c r="N17" s="56">
        <v>22711634.794599999</v>
      </c>
      <c r="O17" s="56">
        <v>221085785.43149999</v>
      </c>
      <c r="P17" s="56">
        <v>14036</v>
      </c>
      <c r="Q17" s="56">
        <v>12231</v>
      </c>
      <c r="R17" s="57">
        <v>14.7575831902543</v>
      </c>
      <c r="S17" s="56">
        <v>55.139906319464203</v>
      </c>
      <c r="T17" s="56">
        <v>46.298996329000097</v>
      </c>
      <c r="U17" s="58">
        <v>16.0335963199548</v>
      </c>
    </row>
    <row r="18" spans="1:21" ht="12" customHeight="1" thickBot="1">
      <c r="A18" s="82"/>
      <c r="B18" s="69" t="s">
        <v>16</v>
      </c>
      <c r="C18" s="70"/>
      <c r="D18" s="56">
        <v>2187689.0326999999</v>
      </c>
      <c r="E18" s="56">
        <v>1404174.3772</v>
      </c>
      <c r="F18" s="57">
        <v>155.79895689753101</v>
      </c>
      <c r="G18" s="56">
        <v>1896567.8999000001</v>
      </c>
      <c r="H18" s="57">
        <v>15.3498924459994</v>
      </c>
      <c r="I18" s="56">
        <v>167947.45759999999</v>
      </c>
      <c r="J18" s="57">
        <v>7.6769346598004704</v>
      </c>
      <c r="K18" s="56">
        <v>275687.91580000002</v>
      </c>
      <c r="L18" s="57">
        <v>14.5361479446392</v>
      </c>
      <c r="M18" s="57">
        <v>-0.39080587876822698</v>
      </c>
      <c r="N18" s="56">
        <v>45017587.766900003</v>
      </c>
      <c r="O18" s="56">
        <v>423812096.73989999</v>
      </c>
      <c r="P18" s="56">
        <v>72147</v>
      </c>
      <c r="Q18" s="56">
        <v>69136</v>
      </c>
      <c r="R18" s="57">
        <v>4.3551839851886198</v>
      </c>
      <c r="S18" s="56">
        <v>30.322661132133</v>
      </c>
      <c r="T18" s="56">
        <v>23.0448797384865</v>
      </c>
      <c r="U18" s="58">
        <v>24.001130250188599</v>
      </c>
    </row>
    <row r="19" spans="1:21" ht="12" customHeight="1" thickBot="1">
      <c r="A19" s="82"/>
      <c r="B19" s="69" t="s">
        <v>17</v>
      </c>
      <c r="C19" s="70"/>
      <c r="D19" s="56">
        <v>450435.05300000001</v>
      </c>
      <c r="E19" s="56">
        <v>520673.70500000002</v>
      </c>
      <c r="F19" s="57">
        <v>86.510044328049901</v>
      </c>
      <c r="G19" s="56">
        <v>1506677.3395</v>
      </c>
      <c r="H19" s="57">
        <v>-70.1040799386099</v>
      </c>
      <c r="I19" s="56">
        <v>-6330.4543999999996</v>
      </c>
      <c r="J19" s="57">
        <v>-1.40540891696544</v>
      </c>
      <c r="K19" s="56">
        <v>-287806.98469999997</v>
      </c>
      <c r="L19" s="57">
        <v>-19.1020981835109</v>
      </c>
      <c r="M19" s="57">
        <v>-0.97800451435673597</v>
      </c>
      <c r="N19" s="56">
        <v>14889173.889799999</v>
      </c>
      <c r="O19" s="56">
        <v>125557451.04970001</v>
      </c>
      <c r="P19" s="56">
        <v>8815</v>
      </c>
      <c r="Q19" s="56">
        <v>7976</v>
      </c>
      <c r="R19" s="57">
        <v>10.5190571715145</v>
      </c>
      <c r="S19" s="56">
        <v>51.0987014180374</v>
      </c>
      <c r="T19" s="56">
        <v>56.914056043129399</v>
      </c>
      <c r="U19" s="58">
        <v>-11.380630943077501</v>
      </c>
    </row>
    <row r="20" spans="1:21" ht="12" thickBot="1">
      <c r="A20" s="82"/>
      <c r="B20" s="69" t="s">
        <v>18</v>
      </c>
      <c r="C20" s="70"/>
      <c r="D20" s="56">
        <v>1528951.6850999999</v>
      </c>
      <c r="E20" s="56">
        <v>923418.17229999998</v>
      </c>
      <c r="F20" s="57">
        <v>165.57522160212301</v>
      </c>
      <c r="G20" s="56">
        <v>1634856.6309</v>
      </c>
      <c r="H20" s="57">
        <v>-6.4779347496482602</v>
      </c>
      <c r="I20" s="56">
        <v>3174.1983</v>
      </c>
      <c r="J20" s="57">
        <v>0.20760618735917699</v>
      </c>
      <c r="K20" s="56">
        <v>46816.527699999999</v>
      </c>
      <c r="L20" s="57">
        <v>2.8636472957403698</v>
      </c>
      <c r="M20" s="57">
        <v>-0.93219919426019304</v>
      </c>
      <c r="N20" s="56">
        <v>30989033.988600001</v>
      </c>
      <c r="O20" s="56">
        <v>227711921.71669999</v>
      </c>
      <c r="P20" s="56">
        <v>43085</v>
      </c>
      <c r="Q20" s="56">
        <v>42030</v>
      </c>
      <c r="R20" s="57">
        <v>2.5101118248869798</v>
      </c>
      <c r="S20" s="56">
        <v>35.4868674735987</v>
      </c>
      <c r="T20" s="56">
        <v>25.564583152510099</v>
      </c>
      <c r="U20" s="58">
        <v>27.960440093706499</v>
      </c>
    </row>
    <row r="21" spans="1:21" ht="12" customHeight="1" thickBot="1">
      <c r="A21" s="82"/>
      <c r="B21" s="69" t="s">
        <v>19</v>
      </c>
      <c r="C21" s="70"/>
      <c r="D21" s="56">
        <v>321247.4901</v>
      </c>
      <c r="E21" s="56">
        <v>296031.10239999997</v>
      </c>
      <c r="F21" s="57">
        <v>108.518154847773</v>
      </c>
      <c r="G21" s="56">
        <v>399094.72129999998</v>
      </c>
      <c r="H21" s="57">
        <v>-19.505953610817699</v>
      </c>
      <c r="I21" s="56">
        <v>27592.024600000001</v>
      </c>
      <c r="J21" s="57">
        <v>8.58902417927405</v>
      </c>
      <c r="K21" s="56">
        <v>37772.668799999999</v>
      </c>
      <c r="L21" s="57">
        <v>9.4645874234969494</v>
      </c>
      <c r="M21" s="57">
        <v>-0.269524090392046</v>
      </c>
      <c r="N21" s="56">
        <v>8792153.8331000004</v>
      </c>
      <c r="O21" s="56">
        <v>76154845.808699995</v>
      </c>
      <c r="P21" s="56">
        <v>27764</v>
      </c>
      <c r="Q21" s="56">
        <v>26578</v>
      </c>
      <c r="R21" s="57">
        <v>4.46233727142749</v>
      </c>
      <c r="S21" s="56">
        <v>11.5706486853479</v>
      </c>
      <c r="T21" s="56">
        <v>11.378179479268599</v>
      </c>
      <c r="U21" s="58">
        <v>1.6634262374856399</v>
      </c>
    </row>
    <row r="22" spans="1:21" ht="12" customHeight="1" thickBot="1">
      <c r="A22" s="82"/>
      <c r="B22" s="69" t="s">
        <v>20</v>
      </c>
      <c r="C22" s="70"/>
      <c r="D22" s="56">
        <v>1175230.5282999999</v>
      </c>
      <c r="E22" s="56">
        <v>1551904.2464999999</v>
      </c>
      <c r="F22" s="57">
        <v>75.728288710498106</v>
      </c>
      <c r="G22" s="56">
        <v>1747778.0870000001</v>
      </c>
      <c r="H22" s="57">
        <v>-32.7585957827608</v>
      </c>
      <c r="I22" s="56">
        <v>6692.6562999999996</v>
      </c>
      <c r="J22" s="57">
        <v>0.56947604226049997</v>
      </c>
      <c r="K22" s="56">
        <v>204991.2745</v>
      </c>
      <c r="L22" s="57">
        <v>11.7286786019763</v>
      </c>
      <c r="M22" s="57">
        <v>-0.96735150646619406</v>
      </c>
      <c r="N22" s="56">
        <v>44600368.194799997</v>
      </c>
      <c r="O22" s="56">
        <v>262769124.86039999</v>
      </c>
      <c r="P22" s="56">
        <v>72505</v>
      </c>
      <c r="Q22" s="56">
        <v>69965</v>
      </c>
      <c r="R22" s="57">
        <v>3.6303866218823799</v>
      </c>
      <c r="S22" s="56">
        <v>16.208958393214299</v>
      </c>
      <c r="T22" s="56">
        <v>18.112057730293699</v>
      </c>
      <c r="U22" s="58">
        <v>-11.741034130090499</v>
      </c>
    </row>
    <row r="23" spans="1:21" ht="12" thickBot="1">
      <c r="A23" s="82"/>
      <c r="B23" s="69" t="s">
        <v>21</v>
      </c>
      <c r="C23" s="70"/>
      <c r="D23" s="56">
        <v>5018315.1666999999</v>
      </c>
      <c r="E23" s="56">
        <v>2243747.8462</v>
      </c>
      <c r="F23" s="57">
        <v>223.657715157209</v>
      </c>
      <c r="G23" s="56">
        <v>4935718.8811999997</v>
      </c>
      <c r="H23" s="57">
        <v>1.6734398268630299</v>
      </c>
      <c r="I23" s="56">
        <v>-825536.82449999999</v>
      </c>
      <c r="J23" s="57">
        <v>-16.450477841208698</v>
      </c>
      <c r="K23" s="56">
        <v>189986.18160000001</v>
      </c>
      <c r="L23" s="57">
        <v>3.84920993623951</v>
      </c>
      <c r="M23" s="57">
        <v>-5.34524667819315</v>
      </c>
      <c r="N23" s="56">
        <v>94386342.423500001</v>
      </c>
      <c r="O23" s="56">
        <v>586293411.71990001</v>
      </c>
      <c r="P23" s="56">
        <v>90505</v>
      </c>
      <c r="Q23" s="56">
        <v>78945</v>
      </c>
      <c r="R23" s="57">
        <v>14.643105959845499</v>
      </c>
      <c r="S23" s="56">
        <v>55.447932895420102</v>
      </c>
      <c r="T23" s="56">
        <v>38.556728680727097</v>
      </c>
      <c r="U23" s="58">
        <v>30.463181101000501</v>
      </c>
    </row>
    <row r="24" spans="1:21" ht="12" thickBot="1">
      <c r="A24" s="82"/>
      <c r="B24" s="69" t="s">
        <v>22</v>
      </c>
      <c r="C24" s="70"/>
      <c r="D24" s="56">
        <v>273789.47690000001</v>
      </c>
      <c r="E24" s="56">
        <v>214779.8284</v>
      </c>
      <c r="F24" s="57">
        <v>127.47448349297601</v>
      </c>
      <c r="G24" s="56">
        <v>279262.41379999998</v>
      </c>
      <c r="H24" s="57">
        <v>-1.95978285281153</v>
      </c>
      <c r="I24" s="56">
        <v>35378.910400000001</v>
      </c>
      <c r="J24" s="57">
        <v>12.92193944069</v>
      </c>
      <c r="K24" s="56">
        <v>38409.306199999999</v>
      </c>
      <c r="L24" s="57">
        <v>13.753840224093899</v>
      </c>
      <c r="M24" s="57">
        <v>-7.8897436580096E-2</v>
      </c>
      <c r="N24" s="56">
        <v>7659857.9587000003</v>
      </c>
      <c r="O24" s="56">
        <v>54665802.458099999</v>
      </c>
      <c r="P24" s="56">
        <v>26121</v>
      </c>
      <c r="Q24" s="56">
        <v>25518</v>
      </c>
      <c r="R24" s="57">
        <v>2.3630378556313199</v>
      </c>
      <c r="S24" s="56">
        <v>10.4815848129857</v>
      </c>
      <c r="T24" s="56">
        <v>10.7011738498315</v>
      </c>
      <c r="U24" s="58">
        <v>-2.0949984259414798</v>
      </c>
    </row>
    <row r="25" spans="1:21" ht="12" thickBot="1">
      <c r="A25" s="82"/>
      <c r="B25" s="69" t="s">
        <v>23</v>
      </c>
      <c r="C25" s="70"/>
      <c r="D25" s="56">
        <v>235575.93100000001</v>
      </c>
      <c r="E25" s="56">
        <v>229489.8498</v>
      </c>
      <c r="F25" s="57">
        <v>102.652004524516</v>
      </c>
      <c r="G25" s="56">
        <v>267975.54800000001</v>
      </c>
      <c r="H25" s="57">
        <v>-12.090512452277901</v>
      </c>
      <c r="I25" s="56">
        <v>17537.5867</v>
      </c>
      <c r="J25" s="57">
        <v>7.4445579501922898</v>
      </c>
      <c r="K25" s="56">
        <v>15020.473599999999</v>
      </c>
      <c r="L25" s="57">
        <v>5.6051657369873196</v>
      </c>
      <c r="M25" s="57">
        <v>0.16757881056426899</v>
      </c>
      <c r="N25" s="56">
        <v>7707880.0356000001</v>
      </c>
      <c r="O25" s="56">
        <v>67703972.415800005</v>
      </c>
      <c r="P25" s="56">
        <v>16181</v>
      </c>
      <c r="Q25" s="56">
        <v>15885</v>
      </c>
      <c r="R25" s="57">
        <v>1.8633931381806701</v>
      </c>
      <c r="S25" s="56">
        <v>14.558799270749599</v>
      </c>
      <c r="T25" s="56">
        <v>17.5865292917847</v>
      </c>
      <c r="U25" s="58">
        <v>-20.796564089719499</v>
      </c>
    </row>
    <row r="26" spans="1:21" ht="12" thickBot="1">
      <c r="A26" s="82"/>
      <c r="B26" s="69" t="s">
        <v>24</v>
      </c>
      <c r="C26" s="70"/>
      <c r="D26" s="56">
        <v>695659.74060000002</v>
      </c>
      <c r="E26" s="56">
        <v>583024.27520000003</v>
      </c>
      <c r="F26" s="57">
        <v>119.319172492665</v>
      </c>
      <c r="G26" s="56">
        <v>993048.62970000005</v>
      </c>
      <c r="H26" s="57">
        <v>-29.947062027550601</v>
      </c>
      <c r="I26" s="56">
        <v>108698.9494</v>
      </c>
      <c r="J26" s="57">
        <v>15.6253040180603</v>
      </c>
      <c r="K26" s="56">
        <v>129255.1654</v>
      </c>
      <c r="L26" s="57">
        <v>13.0159955448554</v>
      </c>
      <c r="M26" s="57">
        <v>-0.15903593435810201</v>
      </c>
      <c r="N26" s="56">
        <v>18166367.279300001</v>
      </c>
      <c r="O26" s="56">
        <v>129653685.0316</v>
      </c>
      <c r="P26" s="56">
        <v>44666</v>
      </c>
      <c r="Q26" s="56">
        <v>44417</v>
      </c>
      <c r="R26" s="57">
        <v>0.56059616813381996</v>
      </c>
      <c r="S26" s="56">
        <v>15.574704262750201</v>
      </c>
      <c r="T26" s="56">
        <v>14.581792309251</v>
      </c>
      <c r="U26" s="58">
        <v>6.37515767072356</v>
      </c>
    </row>
    <row r="27" spans="1:21" ht="12" thickBot="1">
      <c r="A27" s="82"/>
      <c r="B27" s="69" t="s">
        <v>25</v>
      </c>
      <c r="C27" s="70"/>
      <c r="D27" s="56">
        <v>193486.48420000001</v>
      </c>
      <c r="E27" s="56">
        <v>197506.9075</v>
      </c>
      <c r="F27" s="57">
        <v>97.964413826893605</v>
      </c>
      <c r="G27" s="56">
        <v>209017.26490000001</v>
      </c>
      <c r="H27" s="57">
        <v>-7.4303817473788198</v>
      </c>
      <c r="I27" s="56">
        <v>50630.1734</v>
      </c>
      <c r="J27" s="57">
        <v>26.167292051089898</v>
      </c>
      <c r="K27" s="56">
        <v>59634.4329</v>
      </c>
      <c r="L27" s="57">
        <v>28.530864629068301</v>
      </c>
      <c r="M27" s="57">
        <v>-0.150990947043952</v>
      </c>
      <c r="N27" s="56">
        <v>5299183.1643000003</v>
      </c>
      <c r="O27" s="56">
        <v>43727417.370300002</v>
      </c>
      <c r="P27" s="56">
        <v>25762</v>
      </c>
      <c r="Q27" s="56">
        <v>26053</v>
      </c>
      <c r="R27" s="57">
        <v>-1.116953901662</v>
      </c>
      <c r="S27" s="56">
        <v>7.5105381647387599</v>
      </c>
      <c r="T27" s="56">
        <v>7.9702800905845796</v>
      </c>
      <c r="U27" s="58">
        <v>-6.1212913876699204</v>
      </c>
    </row>
    <row r="28" spans="1:21" ht="12" thickBot="1">
      <c r="A28" s="82"/>
      <c r="B28" s="69" t="s">
        <v>26</v>
      </c>
      <c r="C28" s="70"/>
      <c r="D28" s="56">
        <v>851336.33330000006</v>
      </c>
      <c r="E28" s="56">
        <v>789146.47779999999</v>
      </c>
      <c r="F28" s="57">
        <v>107.880647921457</v>
      </c>
      <c r="G28" s="56">
        <v>860071.71759999997</v>
      </c>
      <c r="H28" s="57">
        <v>-1.01565766217446</v>
      </c>
      <c r="I28" s="56">
        <v>20886.3786</v>
      </c>
      <c r="J28" s="57">
        <v>2.4533639389075499</v>
      </c>
      <c r="K28" s="56">
        <v>7038.5581000000002</v>
      </c>
      <c r="L28" s="57">
        <v>0.81836874250915403</v>
      </c>
      <c r="M28" s="57">
        <v>1.9674229157815699</v>
      </c>
      <c r="N28" s="56">
        <v>25481294.8561</v>
      </c>
      <c r="O28" s="56">
        <v>187031306.48910001</v>
      </c>
      <c r="P28" s="56">
        <v>37309</v>
      </c>
      <c r="Q28" s="56">
        <v>37615</v>
      </c>
      <c r="R28" s="57">
        <v>-0.81350525056493905</v>
      </c>
      <c r="S28" s="56">
        <v>22.818524573159301</v>
      </c>
      <c r="T28" s="56">
        <v>22.716583168948599</v>
      </c>
      <c r="U28" s="58">
        <v>0.446748447227163</v>
      </c>
    </row>
    <row r="29" spans="1:21" ht="12" thickBot="1">
      <c r="A29" s="82"/>
      <c r="B29" s="69" t="s">
        <v>27</v>
      </c>
      <c r="C29" s="70"/>
      <c r="D29" s="56">
        <v>547960.31090000004</v>
      </c>
      <c r="E29" s="56">
        <v>561474.71109999996</v>
      </c>
      <c r="F29" s="57">
        <v>97.593052735443095</v>
      </c>
      <c r="G29" s="56">
        <v>658543.2733</v>
      </c>
      <c r="H29" s="57">
        <v>-16.7920570877389</v>
      </c>
      <c r="I29" s="56">
        <v>89167.555699999997</v>
      </c>
      <c r="J29" s="57">
        <v>16.272630321262898</v>
      </c>
      <c r="K29" s="56">
        <v>81242.712799999994</v>
      </c>
      <c r="L29" s="57">
        <v>12.3367310993684</v>
      </c>
      <c r="M29" s="57">
        <v>9.7545276700804998E-2</v>
      </c>
      <c r="N29" s="56">
        <v>16593734.8762</v>
      </c>
      <c r="O29" s="56">
        <v>138619220.984</v>
      </c>
      <c r="P29" s="56">
        <v>95306</v>
      </c>
      <c r="Q29" s="56">
        <v>93329</v>
      </c>
      <c r="R29" s="57">
        <v>2.1183126359438198</v>
      </c>
      <c r="S29" s="56">
        <v>5.7494838824418197</v>
      </c>
      <c r="T29" s="56">
        <v>5.78290565633404</v>
      </c>
      <c r="U29" s="58">
        <v>-0.58130041888268003</v>
      </c>
    </row>
    <row r="30" spans="1:21" ht="12" thickBot="1">
      <c r="A30" s="82"/>
      <c r="B30" s="69" t="s">
        <v>28</v>
      </c>
      <c r="C30" s="70"/>
      <c r="D30" s="56">
        <v>1144177.0637999999</v>
      </c>
      <c r="E30" s="56">
        <v>1110792.4236999999</v>
      </c>
      <c r="F30" s="57">
        <v>103.00547963667201</v>
      </c>
      <c r="G30" s="56">
        <v>1682142.2176000001</v>
      </c>
      <c r="H30" s="57">
        <v>-31.980955484699901</v>
      </c>
      <c r="I30" s="56">
        <v>139176.15549999999</v>
      </c>
      <c r="J30" s="57">
        <v>12.163865183398499</v>
      </c>
      <c r="K30" s="56">
        <v>133890.0159</v>
      </c>
      <c r="L30" s="57">
        <v>7.9594944172454003</v>
      </c>
      <c r="M30" s="57">
        <v>3.9481208247433001E-2</v>
      </c>
      <c r="N30" s="56">
        <v>33833091.2786</v>
      </c>
      <c r="O30" s="56">
        <v>215936366.4152</v>
      </c>
      <c r="P30" s="56">
        <v>69695</v>
      </c>
      <c r="Q30" s="56">
        <v>63610</v>
      </c>
      <c r="R30" s="57">
        <v>9.5661059581826802</v>
      </c>
      <c r="S30" s="56">
        <v>16.4169174804505</v>
      </c>
      <c r="T30" s="56">
        <v>16.669207000471602</v>
      </c>
      <c r="U30" s="58">
        <v>-1.5367654757448801</v>
      </c>
    </row>
    <row r="31" spans="1:21" ht="12" thickBot="1">
      <c r="A31" s="82"/>
      <c r="B31" s="69" t="s">
        <v>29</v>
      </c>
      <c r="C31" s="70"/>
      <c r="D31" s="56">
        <v>1291745.2714</v>
      </c>
      <c r="E31" s="56">
        <v>945220.18759999995</v>
      </c>
      <c r="F31" s="57">
        <v>136.66077897467</v>
      </c>
      <c r="G31" s="56">
        <v>2220206.1716999998</v>
      </c>
      <c r="H31" s="57">
        <v>-41.818679370172298</v>
      </c>
      <c r="I31" s="56">
        <v>-19910.969700000001</v>
      </c>
      <c r="J31" s="57">
        <v>-1.54140062602439</v>
      </c>
      <c r="K31" s="56">
        <v>-124555.9399</v>
      </c>
      <c r="L31" s="57">
        <v>-5.6101069120363798</v>
      </c>
      <c r="M31" s="57">
        <v>-0.84014435830209599</v>
      </c>
      <c r="N31" s="56">
        <v>30091624.083099999</v>
      </c>
      <c r="O31" s="56">
        <v>230203690.09940001</v>
      </c>
      <c r="P31" s="56">
        <v>35234</v>
      </c>
      <c r="Q31" s="56">
        <v>31912</v>
      </c>
      <c r="R31" s="57">
        <v>10.409877162196</v>
      </c>
      <c r="S31" s="56">
        <v>36.661896787194202</v>
      </c>
      <c r="T31" s="56">
        <v>30.519541398220099</v>
      </c>
      <c r="U31" s="58">
        <v>16.754057829107101</v>
      </c>
    </row>
    <row r="32" spans="1:21" ht="12" thickBot="1">
      <c r="A32" s="82"/>
      <c r="B32" s="69" t="s">
        <v>30</v>
      </c>
      <c r="C32" s="70"/>
      <c r="D32" s="56">
        <v>93318.530799999993</v>
      </c>
      <c r="E32" s="56">
        <v>117749.5031</v>
      </c>
      <c r="F32" s="57">
        <v>79.251740638555603</v>
      </c>
      <c r="G32" s="56">
        <v>111835.43799999999</v>
      </c>
      <c r="H32" s="57">
        <v>-16.5572805285566</v>
      </c>
      <c r="I32" s="56">
        <v>21281.659800000001</v>
      </c>
      <c r="J32" s="57">
        <v>22.805395260251998</v>
      </c>
      <c r="K32" s="56">
        <v>26476.341499999999</v>
      </c>
      <c r="L32" s="57">
        <v>23.6743754694286</v>
      </c>
      <c r="M32" s="57">
        <v>-0.196200887497995</v>
      </c>
      <c r="N32" s="56">
        <v>3702632.7566</v>
      </c>
      <c r="O32" s="56">
        <v>22566801.889600001</v>
      </c>
      <c r="P32" s="56">
        <v>19003</v>
      </c>
      <c r="Q32" s="56">
        <v>19402</v>
      </c>
      <c r="R32" s="57">
        <v>-2.05648902175033</v>
      </c>
      <c r="S32" s="56">
        <v>4.91072624322475</v>
      </c>
      <c r="T32" s="56">
        <v>4.9416025718998</v>
      </c>
      <c r="U32" s="58">
        <v>-0.62875279837986298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-2.6362999999999999</v>
      </c>
      <c r="O33" s="56">
        <v>325.29860000000002</v>
      </c>
      <c r="P33" s="59"/>
      <c r="Q33" s="56">
        <v>1</v>
      </c>
      <c r="R33" s="59"/>
      <c r="S33" s="59"/>
      <c r="T33" s="56">
        <v>-18.3628</v>
      </c>
      <c r="U33" s="60"/>
    </row>
    <row r="34" spans="1:21" ht="12" thickBot="1">
      <c r="A34" s="82"/>
      <c r="B34" s="69" t="s">
        <v>31</v>
      </c>
      <c r="C34" s="70"/>
      <c r="D34" s="56">
        <v>197980.09150000001</v>
      </c>
      <c r="E34" s="56">
        <v>130255.3518</v>
      </c>
      <c r="F34" s="57">
        <v>151.99382502454699</v>
      </c>
      <c r="G34" s="56">
        <v>141140.8781</v>
      </c>
      <c r="H34" s="57">
        <v>40.271262418906502</v>
      </c>
      <c r="I34" s="56">
        <v>21126.051200000002</v>
      </c>
      <c r="J34" s="57">
        <v>10.670795755238901</v>
      </c>
      <c r="K34" s="56">
        <v>15751.554700000001</v>
      </c>
      <c r="L34" s="57">
        <v>11.1601648735952</v>
      </c>
      <c r="M34" s="57">
        <v>0.34120419237092797</v>
      </c>
      <c r="N34" s="56">
        <v>4413710.0067999996</v>
      </c>
      <c r="O34" s="56">
        <v>36056882.901900001</v>
      </c>
      <c r="P34" s="56">
        <v>10180</v>
      </c>
      <c r="Q34" s="56">
        <v>10153</v>
      </c>
      <c r="R34" s="57">
        <v>0.26593125184675198</v>
      </c>
      <c r="S34" s="56">
        <v>19.447946119842801</v>
      </c>
      <c r="T34" s="56">
        <v>14.369231330641201</v>
      </c>
      <c r="U34" s="58">
        <v>26.114401787753799</v>
      </c>
    </row>
    <row r="35" spans="1:21" ht="12" customHeight="1" thickBot="1">
      <c r="A35" s="82"/>
      <c r="B35" s="69" t="s">
        <v>78</v>
      </c>
      <c r="C35" s="70"/>
      <c r="D35" s="56">
        <v>8356.2232000000004</v>
      </c>
      <c r="E35" s="59"/>
      <c r="F35" s="59"/>
      <c r="G35" s="59"/>
      <c r="H35" s="59"/>
      <c r="I35" s="56">
        <v>-719.10479999999995</v>
      </c>
      <c r="J35" s="57">
        <v>-8.6056198211651402</v>
      </c>
      <c r="K35" s="59"/>
      <c r="L35" s="59"/>
      <c r="M35" s="59"/>
      <c r="N35" s="56">
        <v>189044.7328</v>
      </c>
      <c r="O35" s="56">
        <v>411324.78269999998</v>
      </c>
      <c r="P35" s="56">
        <v>881</v>
      </c>
      <c r="Q35" s="56">
        <v>1092</v>
      </c>
      <c r="R35" s="57">
        <v>-19.3223443223443</v>
      </c>
      <c r="S35" s="56">
        <v>9.4849298524404109</v>
      </c>
      <c r="T35" s="56">
        <v>9.2595808608058601</v>
      </c>
      <c r="U35" s="58">
        <v>2.3758635555598602</v>
      </c>
    </row>
    <row r="36" spans="1:21" ht="12" customHeight="1" thickBot="1">
      <c r="A36" s="82"/>
      <c r="B36" s="69" t="s">
        <v>64</v>
      </c>
      <c r="C36" s="70"/>
      <c r="D36" s="56">
        <v>163970.15</v>
      </c>
      <c r="E36" s="59"/>
      <c r="F36" s="59"/>
      <c r="G36" s="56">
        <v>79082.14</v>
      </c>
      <c r="H36" s="57">
        <v>107.341569158346</v>
      </c>
      <c r="I36" s="56">
        <v>-8967.92</v>
      </c>
      <c r="J36" s="57">
        <v>-5.46923937070253</v>
      </c>
      <c r="K36" s="56">
        <v>3417.31</v>
      </c>
      <c r="L36" s="57">
        <v>4.3212158902123798</v>
      </c>
      <c r="M36" s="57">
        <v>-3.6242629436603599</v>
      </c>
      <c r="N36" s="56">
        <v>3200222.24</v>
      </c>
      <c r="O36" s="56">
        <v>28898166.059999999</v>
      </c>
      <c r="P36" s="56">
        <v>87</v>
      </c>
      <c r="Q36" s="56">
        <v>135</v>
      </c>
      <c r="R36" s="57">
        <v>-35.5555555555556</v>
      </c>
      <c r="S36" s="56">
        <v>1884.7143678160901</v>
      </c>
      <c r="T36" s="56">
        <v>1874.5183703703699</v>
      </c>
      <c r="U36" s="58">
        <v>0.54098369598234497</v>
      </c>
    </row>
    <row r="37" spans="1:21" ht="12" thickBot="1">
      <c r="A37" s="82"/>
      <c r="B37" s="69" t="s">
        <v>35</v>
      </c>
      <c r="C37" s="70"/>
      <c r="D37" s="56">
        <v>1164379.54</v>
      </c>
      <c r="E37" s="59"/>
      <c r="F37" s="59"/>
      <c r="G37" s="56">
        <v>477120.63</v>
      </c>
      <c r="H37" s="57">
        <v>144.043008578355</v>
      </c>
      <c r="I37" s="56">
        <v>-50184.91</v>
      </c>
      <c r="J37" s="57">
        <v>-4.3100130392191502</v>
      </c>
      <c r="K37" s="56">
        <v>-64330.79</v>
      </c>
      <c r="L37" s="57">
        <v>-13.483128994024</v>
      </c>
      <c r="M37" s="57">
        <v>-0.21989283825054801</v>
      </c>
      <c r="N37" s="56">
        <v>9345934.8200000003</v>
      </c>
      <c r="O37" s="56">
        <v>78812428.189999998</v>
      </c>
      <c r="P37" s="56">
        <v>169</v>
      </c>
      <c r="Q37" s="56">
        <v>217</v>
      </c>
      <c r="R37" s="57">
        <v>-22.119815668202801</v>
      </c>
      <c r="S37" s="56">
        <v>6889.8197633136097</v>
      </c>
      <c r="T37" s="56">
        <v>2063.2086635944702</v>
      </c>
      <c r="U37" s="58">
        <v>70.054243297038198</v>
      </c>
    </row>
    <row r="38" spans="1:21" ht="12" thickBot="1">
      <c r="A38" s="82"/>
      <c r="B38" s="69" t="s">
        <v>36</v>
      </c>
      <c r="C38" s="70"/>
      <c r="D38" s="56">
        <v>593392.4</v>
      </c>
      <c r="E38" s="59"/>
      <c r="F38" s="59"/>
      <c r="G38" s="56">
        <v>2953436.71</v>
      </c>
      <c r="H38" s="57">
        <v>-79.908409819961904</v>
      </c>
      <c r="I38" s="56">
        <v>-71248.77</v>
      </c>
      <c r="J38" s="57">
        <v>-12.0070243569011</v>
      </c>
      <c r="K38" s="56">
        <v>-388451.17</v>
      </c>
      <c r="L38" s="57">
        <v>-13.1525137709824</v>
      </c>
      <c r="M38" s="57">
        <v>-0.81658242913774703</v>
      </c>
      <c r="N38" s="56">
        <v>21384926.550000001</v>
      </c>
      <c r="O38" s="56">
        <v>62599915.289999999</v>
      </c>
      <c r="P38" s="56">
        <v>269</v>
      </c>
      <c r="Q38" s="56">
        <v>293</v>
      </c>
      <c r="R38" s="57">
        <v>-8.1911262798634805</v>
      </c>
      <c r="S38" s="56">
        <v>2205.9197026022298</v>
      </c>
      <c r="T38" s="56">
        <v>2419.0456996587</v>
      </c>
      <c r="U38" s="58">
        <v>-9.66154827870918</v>
      </c>
    </row>
    <row r="39" spans="1:21" ht="12" thickBot="1">
      <c r="A39" s="82"/>
      <c r="B39" s="69" t="s">
        <v>37</v>
      </c>
      <c r="C39" s="70"/>
      <c r="D39" s="56">
        <v>326996.81</v>
      </c>
      <c r="E39" s="59"/>
      <c r="F39" s="59"/>
      <c r="G39" s="56">
        <v>634671.09</v>
      </c>
      <c r="H39" s="57">
        <v>-48.477752468605402</v>
      </c>
      <c r="I39" s="56">
        <v>-76481.37</v>
      </c>
      <c r="J39" s="57">
        <v>-23.389026333315002</v>
      </c>
      <c r="K39" s="56">
        <v>-105246.18</v>
      </c>
      <c r="L39" s="57">
        <v>-16.582790938216501</v>
      </c>
      <c r="M39" s="57">
        <v>-0.27330977713395399</v>
      </c>
      <c r="N39" s="56">
        <v>8546352.1799999997</v>
      </c>
      <c r="O39" s="56">
        <v>51266380.579999998</v>
      </c>
      <c r="P39" s="56">
        <v>203</v>
      </c>
      <c r="Q39" s="56">
        <v>235</v>
      </c>
      <c r="R39" s="57">
        <v>-13.6170212765957</v>
      </c>
      <c r="S39" s="56">
        <v>1610.82172413793</v>
      </c>
      <c r="T39" s="56">
        <v>1656.34217021277</v>
      </c>
      <c r="U39" s="58">
        <v>-2.82591458711526</v>
      </c>
    </row>
    <row r="40" spans="1:21" ht="12" thickBot="1">
      <c r="A40" s="82"/>
      <c r="B40" s="69" t="s">
        <v>66</v>
      </c>
      <c r="C40" s="70"/>
      <c r="D40" s="59"/>
      <c r="E40" s="59"/>
      <c r="F40" s="59"/>
      <c r="G40" s="56">
        <v>11.86</v>
      </c>
      <c r="H40" s="59"/>
      <c r="I40" s="59"/>
      <c r="J40" s="59"/>
      <c r="K40" s="56">
        <v>10.56</v>
      </c>
      <c r="L40" s="57">
        <v>89.038785834738604</v>
      </c>
      <c r="M40" s="59"/>
      <c r="N40" s="56">
        <v>29.78</v>
      </c>
      <c r="O40" s="56">
        <v>1283.04</v>
      </c>
      <c r="P40" s="59"/>
      <c r="Q40" s="56">
        <v>11</v>
      </c>
      <c r="R40" s="59"/>
      <c r="S40" s="59"/>
      <c r="T40" s="56">
        <v>0.05</v>
      </c>
      <c r="U40" s="60"/>
    </row>
    <row r="41" spans="1:21" ht="12" customHeight="1" thickBot="1">
      <c r="A41" s="82"/>
      <c r="B41" s="69" t="s">
        <v>32</v>
      </c>
      <c r="C41" s="70"/>
      <c r="D41" s="56">
        <v>43625.641300000003</v>
      </c>
      <c r="E41" s="59"/>
      <c r="F41" s="59"/>
      <c r="G41" s="56">
        <v>179829.25649999999</v>
      </c>
      <c r="H41" s="57">
        <v>-75.740520675510894</v>
      </c>
      <c r="I41" s="56">
        <v>2160.5164</v>
      </c>
      <c r="J41" s="57">
        <v>4.9524003215054204</v>
      </c>
      <c r="K41" s="56">
        <v>9911.9274999999998</v>
      </c>
      <c r="L41" s="57">
        <v>5.5118547965525302</v>
      </c>
      <c r="M41" s="57">
        <v>-0.78202863166624303</v>
      </c>
      <c r="N41" s="56">
        <v>1299655.1309</v>
      </c>
      <c r="O41" s="56">
        <v>14471767.510399999</v>
      </c>
      <c r="P41" s="56">
        <v>89</v>
      </c>
      <c r="Q41" s="56">
        <v>73</v>
      </c>
      <c r="R41" s="57">
        <v>21.917808219178099</v>
      </c>
      <c r="S41" s="56">
        <v>490.17574494382001</v>
      </c>
      <c r="T41" s="56">
        <v>476.12691232876699</v>
      </c>
      <c r="U41" s="58">
        <v>2.8660807394015899</v>
      </c>
    </row>
    <row r="42" spans="1:21" ht="12" thickBot="1">
      <c r="A42" s="82"/>
      <c r="B42" s="69" t="s">
        <v>33</v>
      </c>
      <c r="C42" s="70"/>
      <c r="D42" s="56">
        <v>453321.39730000001</v>
      </c>
      <c r="E42" s="56">
        <v>1065070.3104000001</v>
      </c>
      <c r="F42" s="57">
        <v>42.562579472312002</v>
      </c>
      <c r="G42" s="56">
        <v>1038922.1441</v>
      </c>
      <c r="H42" s="57">
        <v>-56.366182021011397</v>
      </c>
      <c r="I42" s="56">
        <v>14844.456399999999</v>
      </c>
      <c r="J42" s="57">
        <v>3.2745986596737202</v>
      </c>
      <c r="K42" s="56">
        <v>-2136.3279000000002</v>
      </c>
      <c r="L42" s="57">
        <v>-0.20562925837437601</v>
      </c>
      <c r="M42" s="57">
        <v>-7.9485851867590203</v>
      </c>
      <c r="N42" s="56">
        <v>12946540.0438</v>
      </c>
      <c r="O42" s="56">
        <v>90037618.586300001</v>
      </c>
      <c r="P42" s="56">
        <v>2056</v>
      </c>
      <c r="Q42" s="56">
        <v>1869</v>
      </c>
      <c r="R42" s="57">
        <v>10.005350454788701</v>
      </c>
      <c r="S42" s="56">
        <v>220.48706094357999</v>
      </c>
      <c r="T42" s="56">
        <v>240.544431942215</v>
      </c>
      <c r="U42" s="58">
        <v>-9.0968471858617796</v>
      </c>
    </row>
    <row r="43" spans="1:21" ht="12" thickBot="1">
      <c r="A43" s="82"/>
      <c r="B43" s="69" t="s">
        <v>38</v>
      </c>
      <c r="C43" s="70"/>
      <c r="D43" s="56">
        <v>121441.09</v>
      </c>
      <c r="E43" s="59"/>
      <c r="F43" s="59"/>
      <c r="G43" s="56">
        <v>222801.1</v>
      </c>
      <c r="H43" s="57">
        <v>-45.493496217029502</v>
      </c>
      <c r="I43" s="56">
        <v>-35121.32</v>
      </c>
      <c r="J43" s="57">
        <v>-28.920458470852001</v>
      </c>
      <c r="K43" s="56">
        <v>-13823.03</v>
      </c>
      <c r="L43" s="57">
        <v>-6.2042018643534496</v>
      </c>
      <c r="M43" s="57">
        <v>1.5407830265867899</v>
      </c>
      <c r="N43" s="56">
        <v>3850570.85</v>
      </c>
      <c r="O43" s="56">
        <v>37327854.909999996</v>
      </c>
      <c r="P43" s="56">
        <v>91</v>
      </c>
      <c r="Q43" s="56">
        <v>145</v>
      </c>
      <c r="R43" s="57">
        <v>-37.241379310344797</v>
      </c>
      <c r="S43" s="56">
        <v>1334.5174725274701</v>
      </c>
      <c r="T43" s="56">
        <v>1507.39255172414</v>
      </c>
      <c r="U43" s="58">
        <v>-12.954126323221001</v>
      </c>
    </row>
    <row r="44" spans="1:21" ht="12" thickBot="1">
      <c r="A44" s="82"/>
      <c r="B44" s="69" t="s">
        <v>39</v>
      </c>
      <c r="C44" s="70"/>
      <c r="D44" s="56">
        <v>59173.52</v>
      </c>
      <c r="E44" s="59"/>
      <c r="F44" s="59"/>
      <c r="G44" s="56">
        <v>106402.6</v>
      </c>
      <c r="H44" s="57">
        <v>-44.387148434342798</v>
      </c>
      <c r="I44" s="56">
        <v>4323.37</v>
      </c>
      <c r="J44" s="57">
        <v>7.3062579342922298</v>
      </c>
      <c r="K44" s="56">
        <v>13721.22</v>
      </c>
      <c r="L44" s="57">
        <v>12.8955683413751</v>
      </c>
      <c r="M44" s="57">
        <v>-0.68491358640120903</v>
      </c>
      <c r="N44" s="56">
        <v>1823006.13</v>
      </c>
      <c r="O44" s="56">
        <v>15356247.029999999</v>
      </c>
      <c r="P44" s="56">
        <v>55</v>
      </c>
      <c r="Q44" s="56">
        <v>78</v>
      </c>
      <c r="R44" s="57">
        <v>-29.4871794871795</v>
      </c>
      <c r="S44" s="56">
        <v>1075.88218181818</v>
      </c>
      <c r="T44" s="56">
        <v>1650.8115384615401</v>
      </c>
      <c r="U44" s="58">
        <v>-53.437947607958101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8635.0465999999997</v>
      </c>
      <c r="E46" s="62"/>
      <c r="F46" s="62"/>
      <c r="G46" s="61">
        <v>8457.7842999999993</v>
      </c>
      <c r="H46" s="63">
        <v>2.0958479633962601</v>
      </c>
      <c r="I46" s="61">
        <v>817.8999</v>
      </c>
      <c r="J46" s="63">
        <v>9.4718643440789307</v>
      </c>
      <c r="K46" s="61">
        <v>698.18179999999995</v>
      </c>
      <c r="L46" s="63">
        <v>8.2549019369056307</v>
      </c>
      <c r="M46" s="63">
        <v>0.17147124144456299</v>
      </c>
      <c r="N46" s="61">
        <v>569337.70990000002</v>
      </c>
      <c r="O46" s="61">
        <v>5300328.8712999998</v>
      </c>
      <c r="P46" s="61">
        <v>19</v>
      </c>
      <c r="Q46" s="61">
        <v>14</v>
      </c>
      <c r="R46" s="63">
        <v>35.714285714285701</v>
      </c>
      <c r="S46" s="61">
        <v>454.47613684210501</v>
      </c>
      <c r="T46" s="61">
        <v>1222.4964500000001</v>
      </c>
      <c r="U46" s="64">
        <v>-168.99023972841101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A32" sqref="A32:H32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116790</v>
      </c>
      <c r="D2" s="37">
        <v>1000627.16202393</v>
      </c>
      <c r="E2" s="37">
        <v>1127846.97574701</v>
      </c>
      <c r="F2" s="37">
        <v>-127219.81372307699</v>
      </c>
      <c r="G2" s="37">
        <v>1127846.97574701</v>
      </c>
      <c r="H2" s="37">
        <v>-0.127140076295505</v>
      </c>
    </row>
    <row r="3" spans="1:8">
      <c r="A3" s="37">
        <v>2</v>
      </c>
      <c r="B3" s="37">
        <v>13</v>
      </c>
      <c r="C3" s="37">
        <v>9337</v>
      </c>
      <c r="D3" s="37">
        <v>78383.110682051294</v>
      </c>
      <c r="E3" s="37">
        <v>73235.398297435895</v>
      </c>
      <c r="F3" s="37">
        <v>5147.71238461538</v>
      </c>
      <c r="G3" s="37">
        <v>73235.398297435895</v>
      </c>
      <c r="H3" s="37">
        <v>6.5673744507235302E-2</v>
      </c>
    </row>
    <row r="4" spans="1:8">
      <c r="A4" s="37">
        <v>3</v>
      </c>
      <c r="B4" s="37">
        <v>14</v>
      </c>
      <c r="C4" s="37">
        <v>117259</v>
      </c>
      <c r="D4" s="37">
        <v>160206.14875036699</v>
      </c>
      <c r="E4" s="37">
        <v>156002.98053191</v>
      </c>
      <c r="F4" s="37">
        <v>4203.1682184572201</v>
      </c>
      <c r="G4" s="37">
        <v>156002.98053191</v>
      </c>
      <c r="H4" s="37">
        <v>2.62359981264302E-2</v>
      </c>
    </row>
    <row r="5" spans="1:8">
      <c r="A5" s="37">
        <v>4</v>
      </c>
      <c r="B5" s="37">
        <v>15</v>
      </c>
      <c r="C5" s="37">
        <v>4877</v>
      </c>
      <c r="D5" s="37">
        <v>68322.280769903897</v>
      </c>
      <c r="E5" s="37">
        <v>71358.969251811504</v>
      </c>
      <c r="F5" s="37">
        <v>-3036.6884819075699</v>
      </c>
      <c r="G5" s="37">
        <v>71358.969251811504</v>
      </c>
      <c r="H5" s="37">
        <v>-4.4446532634566799E-2</v>
      </c>
    </row>
    <row r="6" spans="1:8">
      <c r="A6" s="37">
        <v>5</v>
      </c>
      <c r="B6" s="37">
        <v>16</v>
      </c>
      <c r="C6" s="37">
        <v>15289</v>
      </c>
      <c r="D6" s="37">
        <v>402629.93345213699</v>
      </c>
      <c r="E6" s="37">
        <v>532188.48059059796</v>
      </c>
      <c r="F6" s="37">
        <v>-129558.547138462</v>
      </c>
      <c r="G6" s="37">
        <v>532188.48059059796</v>
      </c>
      <c r="H6" s="37">
        <v>-0.321780713191467</v>
      </c>
    </row>
    <row r="7" spans="1:8">
      <c r="A7" s="37">
        <v>6</v>
      </c>
      <c r="B7" s="37">
        <v>17</v>
      </c>
      <c r="C7" s="37">
        <v>32192</v>
      </c>
      <c r="D7" s="37">
        <v>311468.57576239301</v>
      </c>
      <c r="E7" s="37">
        <v>340270.83732734999</v>
      </c>
      <c r="F7" s="37">
        <v>-28802.261564957302</v>
      </c>
      <c r="G7" s="37">
        <v>340270.83732734999</v>
      </c>
      <c r="H7" s="37">
        <v>-9.2472447644058195E-2</v>
      </c>
    </row>
    <row r="8" spans="1:8">
      <c r="A8" s="37">
        <v>7</v>
      </c>
      <c r="B8" s="37">
        <v>18</v>
      </c>
      <c r="C8" s="37">
        <v>43396</v>
      </c>
      <c r="D8" s="37">
        <v>101524.538000855</v>
      </c>
      <c r="E8" s="37">
        <v>81294.424194017105</v>
      </c>
      <c r="F8" s="37">
        <v>20230.113806837599</v>
      </c>
      <c r="G8" s="37">
        <v>81294.424194017105</v>
      </c>
      <c r="H8" s="37">
        <v>0.19926329343815699</v>
      </c>
    </row>
    <row r="9" spans="1:8">
      <c r="A9" s="37">
        <v>8</v>
      </c>
      <c r="B9" s="37">
        <v>19</v>
      </c>
      <c r="C9" s="37">
        <v>19171</v>
      </c>
      <c r="D9" s="37">
        <v>102423.407652137</v>
      </c>
      <c r="E9" s="37">
        <v>116911.042660684</v>
      </c>
      <c r="F9" s="37">
        <v>-14487.635008547</v>
      </c>
      <c r="G9" s="37">
        <v>116911.042660684</v>
      </c>
      <c r="H9" s="37">
        <v>-0.141448476873097</v>
      </c>
    </row>
    <row r="10" spans="1:8">
      <c r="A10" s="37">
        <v>9</v>
      </c>
      <c r="B10" s="37">
        <v>21</v>
      </c>
      <c r="C10" s="37">
        <v>273641</v>
      </c>
      <c r="D10" s="37">
        <v>1096565.0749649601</v>
      </c>
      <c r="E10" s="37">
        <v>1165103.2109854701</v>
      </c>
      <c r="F10" s="37">
        <v>-68538.1360205128</v>
      </c>
      <c r="G10" s="37">
        <v>1165103.2109854701</v>
      </c>
      <c r="H10" s="37">
        <v>-6.2502570604579102E-2</v>
      </c>
    </row>
    <row r="11" spans="1:8">
      <c r="A11" s="37">
        <v>10</v>
      </c>
      <c r="B11" s="37">
        <v>22</v>
      </c>
      <c r="C11" s="37">
        <v>95349</v>
      </c>
      <c r="D11" s="37">
        <v>716967.76737521403</v>
      </c>
      <c r="E11" s="37">
        <v>714902.57201794896</v>
      </c>
      <c r="F11" s="37">
        <v>2065.19535726496</v>
      </c>
      <c r="G11" s="37">
        <v>714902.57201794896</v>
      </c>
      <c r="H11" s="37">
        <v>2.88045774334534E-3</v>
      </c>
    </row>
    <row r="12" spans="1:8">
      <c r="A12" s="37">
        <v>11</v>
      </c>
      <c r="B12" s="37">
        <v>23</v>
      </c>
      <c r="C12" s="37">
        <v>209603.91699999999</v>
      </c>
      <c r="D12" s="37">
        <v>2142259.0349393198</v>
      </c>
      <c r="E12" s="37">
        <v>1974311.2763854701</v>
      </c>
      <c r="F12" s="37">
        <v>167947.75855384601</v>
      </c>
      <c r="G12" s="37">
        <v>1974311.2763854701</v>
      </c>
      <c r="H12" s="37">
        <v>7.8397502736453004E-2</v>
      </c>
    </row>
    <row r="13" spans="1:8">
      <c r="A13" s="37">
        <v>12</v>
      </c>
      <c r="B13" s="37">
        <v>24</v>
      </c>
      <c r="C13" s="37">
        <v>17439</v>
      </c>
      <c r="D13" s="37">
        <v>419867.26600598299</v>
      </c>
      <c r="E13" s="37">
        <v>426197.73741196602</v>
      </c>
      <c r="F13" s="37">
        <v>-6330.4714059829103</v>
      </c>
      <c r="G13" s="37">
        <v>426197.73741196602</v>
      </c>
      <c r="H13" s="37">
        <v>-1.5077315900813E-2</v>
      </c>
    </row>
    <row r="14" spans="1:8">
      <c r="A14" s="37">
        <v>13</v>
      </c>
      <c r="B14" s="37">
        <v>25</v>
      </c>
      <c r="C14" s="37">
        <v>101791</v>
      </c>
      <c r="D14" s="37">
        <v>1434991.8585000001</v>
      </c>
      <c r="E14" s="37">
        <v>1431817.4468</v>
      </c>
      <c r="F14" s="37">
        <v>3174.4117000000001</v>
      </c>
      <c r="G14" s="37">
        <v>1431817.4468</v>
      </c>
      <c r="H14" s="37">
        <v>2.2121461395036902E-3</v>
      </c>
    </row>
    <row r="15" spans="1:8">
      <c r="A15" s="37">
        <v>14</v>
      </c>
      <c r="B15" s="37">
        <v>26</v>
      </c>
      <c r="C15" s="37">
        <v>58524</v>
      </c>
      <c r="D15" s="37">
        <v>308913.31298727798</v>
      </c>
      <c r="E15" s="37">
        <v>281321.76514045801</v>
      </c>
      <c r="F15" s="37">
        <v>27591.5478468195</v>
      </c>
      <c r="G15" s="37">
        <v>281321.76514045801</v>
      </c>
      <c r="H15" s="37">
        <v>8.9318092444775204E-2</v>
      </c>
    </row>
    <row r="16" spans="1:8">
      <c r="A16" s="37">
        <v>15</v>
      </c>
      <c r="B16" s="37">
        <v>27</v>
      </c>
      <c r="C16" s="37">
        <v>158502.302</v>
      </c>
      <c r="D16" s="37">
        <v>1145739.0804820601</v>
      </c>
      <c r="E16" s="37">
        <v>1139045.7137559</v>
      </c>
      <c r="F16" s="37">
        <v>6693.3667261629198</v>
      </c>
      <c r="G16" s="37">
        <v>1139045.7137559</v>
      </c>
      <c r="H16" s="37">
        <v>5.8419642309370697E-3</v>
      </c>
    </row>
    <row r="17" spans="1:8">
      <c r="A17" s="37">
        <v>16</v>
      </c>
      <c r="B17" s="37">
        <v>29</v>
      </c>
      <c r="C17" s="37">
        <v>343859</v>
      </c>
      <c r="D17" s="37">
        <v>4107522.7011623899</v>
      </c>
      <c r="E17" s="37">
        <v>4933057.9229444396</v>
      </c>
      <c r="F17" s="37">
        <v>-825535.22178205103</v>
      </c>
      <c r="G17" s="37">
        <v>4933057.9229444396</v>
      </c>
      <c r="H17" s="37">
        <v>-0.20098129258017999</v>
      </c>
    </row>
    <row r="18" spans="1:8">
      <c r="A18" s="37">
        <v>17</v>
      </c>
      <c r="B18" s="37">
        <v>31</v>
      </c>
      <c r="C18" s="37">
        <v>29292.392</v>
      </c>
      <c r="D18" s="37">
        <v>270152.96377666597</v>
      </c>
      <c r="E18" s="37">
        <v>234773.94365209201</v>
      </c>
      <c r="F18" s="37">
        <v>35379.020124573603</v>
      </c>
      <c r="G18" s="37">
        <v>234773.94365209201</v>
      </c>
      <c r="H18" s="37">
        <v>0.13095921521638801</v>
      </c>
    </row>
    <row r="19" spans="1:8">
      <c r="A19" s="37">
        <v>18</v>
      </c>
      <c r="B19" s="37">
        <v>32</v>
      </c>
      <c r="C19" s="37">
        <v>13172.55</v>
      </c>
      <c r="D19" s="37">
        <v>231374.51644775699</v>
      </c>
      <c r="E19" s="37">
        <v>213836.94349889099</v>
      </c>
      <c r="F19" s="37">
        <v>17537.572948866</v>
      </c>
      <c r="G19" s="37">
        <v>213836.94349889099</v>
      </c>
      <c r="H19" s="37">
        <v>7.5797340252144393E-2</v>
      </c>
    </row>
    <row r="20" spans="1:8">
      <c r="A20" s="37">
        <v>19</v>
      </c>
      <c r="B20" s="37">
        <v>33</v>
      </c>
      <c r="C20" s="37">
        <v>66491.273000000001</v>
      </c>
      <c r="D20" s="37">
        <v>678823.24852987705</v>
      </c>
      <c r="E20" s="37">
        <v>570124.33582855598</v>
      </c>
      <c r="F20" s="37">
        <v>108698.91270132099</v>
      </c>
      <c r="G20" s="37">
        <v>570124.33582855598</v>
      </c>
      <c r="H20" s="37">
        <v>0.1601284471867</v>
      </c>
    </row>
    <row r="21" spans="1:8">
      <c r="A21" s="37">
        <v>20</v>
      </c>
      <c r="B21" s="37">
        <v>34</v>
      </c>
      <c r="C21" s="37">
        <v>33927.692000000003</v>
      </c>
      <c r="D21" s="37">
        <v>190909.980812639</v>
      </c>
      <c r="E21" s="37">
        <v>140279.98490049699</v>
      </c>
      <c r="F21" s="37">
        <v>50629.995912141698</v>
      </c>
      <c r="G21" s="37">
        <v>140279.98490049699</v>
      </c>
      <c r="H21" s="37">
        <v>0.26520350427267902</v>
      </c>
    </row>
    <row r="22" spans="1:8">
      <c r="A22" s="37">
        <v>21</v>
      </c>
      <c r="B22" s="37">
        <v>35</v>
      </c>
      <c r="C22" s="37">
        <v>26564.094000000001</v>
      </c>
      <c r="D22" s="37">
        <v>832558.69190442504</v>
      </c>
      <c r="E22" s="37">
        <v>811671.308815044</v>
      </c>
      <c r="F22" s="37">
        <v>20887.383089380499</v>
      </c>
      <c r="G22" s="37">
        <v>811671.308815044</v>
      </c>
      <c r="H22" s="37">
        <v>2.5088180920436898E-2</v>
      </c>
    </row>
    <row r="23" spans="1:8">
      <c r="A23" s="37">
        <v>22</v>
      </c>
      <c r="B23" s="37">
        <v>36</v>
      </c>
      <c r="C23" s="37">
        <v>140513.91500000001</v>
      </c>
      <c r="D23" s="37">
        <v>541346.73062654899</v>
      </c>
      <c r="E23" s="37">
        <v>452178.71646060899</v>
      </c>
      <c r="F23" s="37">
        <v>89168.014165939298</v>
      </c>
      <c r="G23" s="37">
        <v>452178.71646060899</v>
      </c>
      <c r="H23" s="37">
        <v>0.16471516150607801</v>
      </c>
    </row>
    <row r="24" spans="1:8">
      <c r="A24" s="37">
        <v>23</v>
      </c>
      <c r="B24" s="37">
        <v>37</v>
      </c>
      <c r="C24" s="37">
        <v>134525.723</v>
      </c>
      <c r="D24" s="37">
        <v>1122456.4532885</v>
      </c>
      <c r="E24" s="37">
        <v>983280.31065973698</v>
      </c>
      <c r="F24" s="37">
        <v>139176.142628759</v>
      </c>
      <c r="G24" s="37">
        <v>983280.31065973698</v>
      </c>
      <c r="H24" s="37">
        <v>0.123992465116139</v>
      </c>
    </row>
    <row r="25" spans="1:8">
      <c r="A25" s="37">
        <v>24</v>
      </c>
      <c r="B25" s="37">
        <v>38</v>
      </c>
      <c r="C25" s="37">
        <v>311908.68699999998</v>
      </c>
      <c r="D25" s="37">
        <v>1273934.39573717</v>
      </c>
      <c r="E25" s="37">
        <v>1293845.1920185799</v>
      </c>
      <c r="F25" s="37">
        <v>-19910.7962814159</v>
      </c>
      <c r="G25" s="37">
        <v>1293845.1920185799</v>
      </c>
      <c r="H25" s="37">
        <v>-1.5629373339821399E-2</v>
      </c>
    </row>
    <row r="26" spans="1:8">
      <c r="A26" s="37">
        <v>25</v>
      </c>
      <c r="B26" s="37">
        <v>39</v>
      </c>
      <c r="C26" s="37">
        <v>53456.855000000003</v>
      </c>
      <c r="D26" s="37">
        <v>92451.477911058202</v>
      </c>
      <c r="E26" s="37">
        <v>71169.919774398993</v>
      </c>
      <c r="F26" s="37">
        <v>21281.558136659201</v>
      </c>
      <c r="G26" s="37">
        <v>71169.919774398993</v>
      </c>
      <c r="H26" s="37">
        <v>0.23019164882505</v>
      </c>
    </row>
    <row r="27" spans="1:8">
      <c r="A27" s="37">
        <v>26</v>
      </c>
      <c r="B27" s="37">
        <v>42</v>
      </c>
      <c r="C27" s="37">
        <v>8606.5789999999997</v>
      </c>
      <c r="D27" s="37">
        <v>195902.43640000001</v>
      </c>
      <c r="E27" s="37">
        <v>174776.3659</v>
      </c>
      <c r="F27" s="37">
        <v>21126.070500000002</v>
      </c>
      <c r="G27" s="37">
        <v>174776.3659</v>
      </c>
      <c r="H27" s="37">
        <v>0.107839753747953</v>
      </c>
    </row>
    <row r="28" spans="1:8">
      <c r="A28" s="37">
        <v>27</v>
      </c>
      <c r="B28" s="37">
        <v>43</v>
      </c>
      <c r="C28" s="37">
        <v>1333.873</v>
      </c>
      <c r="D28" s="37">
        <v>7346.8761999999997</v>
      </c>
      <c r="E28" s="37">
        <v>8065.9740000000002</v>
      </c>
      <c r="F28" s="37">
        <v>-719.09780000000001</v>
      </c>
      <c r="G28" s="37">
        <v>8065.9740000000002</v>
      </c>
      <c r="H28" s="37">
        <v>-9.7878034204523498E-2</v>
      </c>
    </row>
    <row r="29" spans="1:8">
      <c r="A29" s="37">
        <v>28</v>
      </c>
      <c r="B29" s="37">
        <v>75</v>
      </c>
      <c r="C29" s="37">
        <v>84</v>
      </c>
      <c r="D29" s="37">
        <v>43625.641025641002</v>
      </c>
      <c r="E29" s="37">
        <v>41465.123931623901</v>
      </c>
      <c r="F29" s="37">
        <v>2160.5170940170901</v>
      </c>
      <c r="G29" s="37">
        <v>41465.123931623901</v>
      </c>
      <c r="H29" s="37">
        <v>4.95240194349751E-2</v>
      </c>
    </row>
    <row r="30" spans="1:8">
      <c r="A30" s="37">
        <v>29</v>
      </c>
      <c r="B30" s="37">
        <v>76</v>
      </c>
      <c r="C30" s="37">
        <v>2223</v>
      </c>
      <c r="D30" s="37">
        <v>448441.39680256398</v>
      </c>
      <c r="E30" s="37">
        <v>433596.94340854703</v>
      </c>
      <c r="F30" s="37">
        <v>14844.4533940171</v>
      </c>
      <c r="G30" s="37">
        <v>433596.94340854703</v>
      </c>
      <c r="H30" s="37">
        <v>3.3102326189909499E-2</v>
      </c>
    </row>
    <row r="31" spans="1:8">
      <c r="A31" s="30">
        <v>30</v>
      </c>
      <c r="B31" s="39">
        <v>99</v>
      </c>
      <c r="C31" s="40">
        <v>19</v>
      </c>
      <c r="D31" s="40">
        <v>8635.0465169049203</v>
      </c>
      <c r="E31" s="40">
        <v>7817.1466908705797</v>
      </c>
      <c r="F31" s="40">
        <v>817.89982603433896</v>
      </c>
      <c r="G31" s="40">
        <v>7817.1466908705797</v>
      </c>
      <c r="H31" s="40">
        <v>9.4718635786515806E-2</v>
      </c>
    </row>
    <row r="32" spans="1:8">
      <c r="A32" s="30"/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133</v>
      </c>
      <c r="D34" s="34">
        <v>253059.98</v>
      </c>
      <c r="E34" s="34">
        <v>264562.58</v>
      </c>
      <c r="F34" s="30"/>
      <c r="G34" s="30"/>
      <c r="H34" s="30"/>
    </row>
    <row r="35" spans="1:8">
      <c r="A35" s="30"/>
      <c r="B35" s="33">
        <v>71</v>
      </c>
      <c r="C35" s="34">
        <v>205</v>
      </c>
      <c r="D35" s="34">
        <v>447716.28</v>
      </c>
      <c r="E35" s="34">
        <v>555179.77</v>
      </c>
      <c r="F35" s="30"/>
      <c r="G35" s="30"/>
      <c r="H35" s="30"/>
    </row>
    <row r="36" spans="1:8">
      <c r="A36" s="30"/>
      <c r="B36" s="33">
        <v>72</v>
      </c>
      <c r="C36" s="34">
        <v>257</v>
      </c>
      <c r="D36" s="34">
        <v>708780.39</v>
      </c>
      <c r="E36" s="34">
        <v>783828</v>
      </c>
      <c r="F36" s="30"/>
      <c r="G36" s="30"/>
      <c r="H36" s="30"/>
    </row>
    <row r="37" spans="1:8">
      <c r="A37" s="30"/>
      <c r="B37" s="33">
        <v>73</v>
      </c>
      <c r="C37" s="34">
        <v>207</v>
      </c>
      <c r="D37" s="34">
        <v>389240.41</v>
      </c>
      <c r="E37" s="34">
        <v>474704.8</v>
      </c>
      <c r="F37" s="30"/>
      <c r="G37" s="30"/>
      <c r="H37" s="30"/>
    </row>
    <row r="38" spans="1:8">
      <c r="A38" s="30"/>
      <c r="B38" s="33">
        <v>74</v>
      </c>
      <c r="C38" s="34">
        <v>53</v>
      </c>
      <c r="D38" s="34">
        <v>0.55000000000000004</v>
      </c>
      <c r="E38" s="34">
        <v>3765</v>
      </c>
      <c r="F38" s="30"/>
      <c r="G38" s="30"/>
      <c r="H38" s="30"/>
    </row>
    <row r="39" spans="1:8">
      <c r="A39" s="30"/>
      <c r="B39" s="33">
        <v>77</v>
      </c>
      <c r="C39" s="34">
        <v>131</v>
      </c>
      <c r="D39" s="34">
        <v>218612.94</v>
      </c>
      <c r="E39" s="34">
        <v>271222.19</v>
      </c>
      <c r="F39" s="34"/>
      <c r="G39" s="30"/>
      <c r="H39" s="30"/>
    </row>
    <row r="40" spans="1:8">
      <c r="A40" s="30"/>
      <c r="B40" s="33">
        <v>78</v>
      </c>
      <c r="C40" s="34">
        <v>74</v>
      </c>
      <c r="D40" s="34">
        <v>128763.3</v>
      </c>
      <c r="E40" s="34">
        <v>118043.99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2016-06-29T00:40:51Z</dcterms:modified>
</cp:coreProperties>
</file>