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<sst xmlns="http://schemas.openxmlformats.org/spreadsheetml/2006/main" count="120" uniqueCount="79">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</sst>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20" sqref="K20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28581981.226600002</v>
      </c>
      <c r="F3" s="25">
        <f>RA!I7</f>
        <v>3747132.3917999999</v>
      </c>
      <c r="G3" s="16">
        <f>SUM(G4:G42)</f>
        <v>24834848.834800005</v>
      </c>
      <c r="H3" s="27">
        <f>RA!J7</f>
        <v>13.1101212406952</v>
      </c>
      <c r="I3" s="20">
        <f>SUM(I4:I42)</f>
        <v>23897304.147041343</v>
      </c>
      <c r="J3" s="21">
        <f>SUM(J4:J42)</f>
        <v>24834848.594811991</v>
      </c>
      <c r="K3" s="22">
        <f>E3-I3</f>
        <v>4684677.0795586593</v>
      </c>
      <c r="L3" s="22">
        <f>G3-J3</f>
        <v>0.23998801410198212</v>
      </c>
    </row>
    <row r="4" spans="1:13">
      <c r="A4" s="70">
        <f>RA!A8</f>
        <v>42550</v>
      </c>
      <c r="B4" s="12">
        <v>12</v>
      </c>
      <c r="C4" s="65" t="s">
        <v>6</v>
      </c>
      <c r="D4" s="65"/>
      <c r="E4" s="15">
        <f>VLOOKUP(C4,RA!B8:D35,3,0)</f>
        <v>1699538.1784999999</v>
      </c>
      <c r="F4" s="25">
        <f>VLOOKUP(C4,RA!B8:I38,8,0)</f>
        <v>368666.20480000001</v>
      </c>
      <c r="G4" s="16">
        <f t="shared" ref="G4:G42" si="0">E4-F4</f>
        <v>1330871.9737</v>
      </c>
      <c r="H4" s="27">
        <f>RA!J8</f>
        <v>21.692140221609002</v>
      </c>
      <c r="I4" s="20">
        <f>VLOOKUP(B4,RMS!B:D,3,FALSE)</f>
        <v>1165739.25117949</v>
      </c>
      <c r="J4" s="21">
        <f>VLOOKUP(B4,RMS!B:E,4,FALSE)</f>
        <v>1330871.9844589699</v>
      </c>
      <c r="K4" s="22">
        <f t="shared" ref="K4:K42" si="1">E4-I4</f>
        <v>533798.92732050992</v>
      </c>
      <c r="L4" s="22">
        <f t="shared" ref="L4:L42" si="2">G4-J4</f>
        <v>-1.0758969932794571E-2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116637.9645</v>
      </c>
      <c r="F5" s="25">
        <f>VLOOKUP(C5,RA!B9:I39,8,0)</f>
        <v>26927.505300000001</v>
      </c>
      <c r="G5" s="16">
        <f t="shared" si="0"/>
        <v>89710.459199999998</v>
      </c>
      <c r="H5" s="27">
        <f>RA!J9</f>
        <v>23.086398511352598</v>
      </c>
      <c r="I5" s="20">
        <f>VLOOKUP(B5,RMS!B:D,3,FALSE)</f>
        <v>91886.290654700904</v>
      </c>
      <c r="J5" s="21">
        <f>VLOOKUP(B5,RMS!B:E,4,FALSE)</f>
        <v>89710.438552136795</v>
      </c>
      <c r="K5" s="22">
        <f t="shared" si="1"/>
        <v>24751.673845299098</v>
      </c>
      <c r="L5" s="22">
        <f t="shared" si="2"/>
        <v>2.0647863202611916E-2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223187.91759999999</v>
      </c>
      <c r="F6" s="25">
        <f>VLOOKUP(C6,RA!B10:I40,8,0)</f>
        <v>62447.493300000002</v>
      </c>
      <c r="G6" s="16">
        <f t="shared" si="0"/>
        <v>160740.42429999998</v>
      </c>
      <c r="H6" s="27">
        <f>RA!J10</f>
        <v>27.979782226347499</v>
      </c>
      <c r="I6" s="20">
        <f>VLOOKUP(B6,RMS!B:D,3,FALSE)</f>
        <v>163980.724312231</v>
      </c>
      <c r="J6" s="21">
        <f>VLOOKUP(B6,RMS!B:E,4,FALSE)</f>
        <v>160740.42499931299</v>
      </c>
      <c r="K6" s="22">
        <f>E6-I6</f>
        <v>59207.193287768983</v>
      </c>
      <c r="L6" s="22">
        <f t="shared" si="2"/>
        <v>-6.9931300822645426E-4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107394.6538</v>
      </c>
      <c r="F7" s="25">
        <f>VLOOKUP(C7,RA!B11:I41,8,0)</f>
        <v>24190.777399999999</v>
      </c>
      <c r="G7" s="16">
        <f t="shared" si="0"/>
        <v>83203.876400000008</v>
      </c>
      <c r="H7" s="27">
        <f>RA!J11</f>
        <v>22.5251225680659</v>
      </c>
      <c r="I7" s="20">
        <f>VLOOKUP(B7,RMS!B:D,3,FALSE)</f>
        <v>75257.347156947304</v>
      </c>
      <c r="J7" s="21">
        <f>VLOOKUP(B7,RMS!B:E,4,FALSE)</f>
        <v>83203.875635254502</v>
      </c>
      <c r="K7" s="22">
        <f t="shared" si="1"/>
        <v>32137.306643052696</v>
      </c>
      <c r="L7" s="22">
        <f t="shared" si="2"/>
        <v>7.6474550587590784E-4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808267.22919999994</v>
      </c>
      <c r="F8" s="25">
        <f>VLOOKUP(C8,RA!B12:I42,8,0)</f>
        <v>290961.7758</v>
      </c>
      <c r="G8" s="16">
        <f t="shared" si="0"/>
        <v>517305.45339999994</v>
      </c>
      <c r="H8" s="27">
        <f>RA!J12</f>
        <v>35.998215106158099</v>
      </c>
      <c r="I8" s="20">
        <f>VLOOKUP(B8,RMS!B:D,3,FALSE)</f>
        <v>413531.331466667</v>
      </c>
      <c r="J8" s="21">
        <f>VLOOKUP(B8,RMS!B:E,4,FALSE)</f>
        <v>517305.451517949</v>
      </c>
      <c r="K8" s="22">
        <f t="shared" si="1"/>
        <v>394735.89773333294</v>
      </c>
      <c r="L8" s="22">
        <f t="shared" si="2"/>
        <v>1.882050943095237E-3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579734.72349999996</v>
      </c>
      <c r="F9" s="25">
        <f>VLOOKUP(C9,RA!B13:I43,8,0)</f>
        <v>177630.62109999999</v>
      </c>
      <c r="G9" s="16">
        <f t="shared" si="0"/>
        <v>402104.10239999997</v>
      </c>
      <c r="H9" s="27">
        <f>RA!J13</f>
        <v>30.639983064599001</v>
      </c>
      <c r="I9" s="20">
        <f>VLOOKUP(B9,RMS!B:D,3,FALSE)</f>
        <v>369240.48015470098</v>
      </c>
      <c r="J9" s="21">
        <f>VLOOKUP(B9,RMS!B:E,4,FALSE)</f>
        <v>402104.090935043</v>
      </c>
      <c r="K9" s="22">
        <f t="shared" si="1"/>
        <v>210494.24334529898</v>
      </c>
      <c r="L9" s="22">
        <f t="shared" si="2"/>
        <v>1.1464956973213702E-2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129528.10799999999</v>
      </c>
      <c r="F10" s="25">
        <f>VLOOKUP(C10,RA!B14:I43,8,0)</f>
        <v>34603.565799999997</v>
      </c>
      <c r="G10" s="16">
        <f t="shared" si="0"/>
        <v>94924.542199999996</v>
      </c>
      <c r="H10" s="27">
        <f>RA!J14</f>
        <v>26.715101713675899</v>
      </c>
      <c r="I10" s="20">
        <f>VLOOKUP(B10,RMS!B:D,3,FALSE)</f>
        <v>118389.501030769</v>
      </c>
      <c r="J10" s="21">
        <f>VLOOKUP(B10,RMS!B:E,4,FALSE)</f>
        <v>94924.542814529894</v>
      </c>
      <c r="K10" s="22">
        <f t="shared" si="1"/>
        <v>11138.606969230997</v>
      </c>
      <c r="L10" s="22">
        <f t="shared" si="2"/>
        <v>-6.1452989757526666E-4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183682.14569999999</v>
      </c>
      <c r="F11" s="25">
        <f>VLOOKUP(C11,RA!B15:I44,8,0)</f>
        <v>39932.183900000004</v>
      </c>
      <c r="G11" s="16">
        <f t="shared" si="0"/>
        <v>143749.96179999999</v>
      </c>
      <c r="H11" s="27">
        <f>RA!J15</f>
        <v>21.739828739380901</v>
      </c>
      <c r="I11" s="20">
        <f>VLOOKUP(B11,RMS!B:D,3,FALSE)</f>
        <v>121945.86021880301</v>
      </c>
      <c r="J11" s="21">
        <f>VLOOKUP(B11,RMS!B:E,4,FALSE)</f>
        <v>143749.96240598301</v>
      </c>
      <c r="K11" s="22">
        <f t="shared" si="1"/>
        <v>61736.285481196988</v>
      </c>
      <c r="L11" s="22">
        <f t="shared" si="2"/>
        <v>-6.0598301934078336E-4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1490343.4291000001</v>
      </c>
      <c r="F12" s="25">
        <f>VLOOKUP(C12,RA!B16:I45,8,0)</f>
        <v>122931.908</v>
      </c>
      <c r="G12" s="16">
        <f t="shared" si="0"/>
        <v>1367411.5211</v>
      </c>
      <c r="H12" s="27">
        <f>RA!J16</f>
        <v>8.2485624185451698</v>
      </c>
      <c r="I12" s="20">
        <f>VLOOKUP(B12,RMS!B:D,3,FALSE)</f>
        <v>1250076.1100717899</v>
      </c>
      <c r="J12" s="21">
        <f>VLOOKUP(B12,RMS!B:E,4,FALSE)</f>
        <v>1367411.5211</v>
      </c>
      <c r="K12" s="22">
        <f t="shared" si="1"/>
        <v>240267.31902821013</v>
      </c>
      <c r="L12" s="22">
        <f t="shared" si="2"/>
        <v>0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852144.00509999995</v>
      </c>
      <c r="F13" s="25">
        <f>VLOOKUP(C13,RA!B17:I46,8,0)</f>
        <v>134512.8781</v>
      </c>
      <c r="G13" s="16">
        <f t="shared" si="0"/>
        <v>717631.12699999998</v>
      </c>
      <c r="H13" s="27">
        <f>RA!J17</f>
        <v>15.7852284701827</v>
      </c>
      <c r="I13" s="20">
        <f>VLOOKUP(B13,RMS!B:D,3,FALSE)</f>
        <v>730673.18757435901</v>
      </c>
      <c r="J13" s="21">
        <f>VLOOKUP(B13,RMS!B:E,4,FALSE)</f>
        <v>717631.12554615398</v>
      </c>
      <c r="K13" s="22">
        <f t="shared" si="1"/>
        <v>121470.81752564094</v>
      </c>
      <c r="L13" s="22">
        <f t="shared" si="2"/>
        <v>1.4538459945470095E-3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2011845.2823000001</v>
      </c>
      <c r="F14" s="25">
        <f>VLOOKUP(C14,RA!B18:I47,8,0)</f>
        <v>400769.64559999999</v>
      </c>
      <c r="G14" s="16">
        <f t="shared" si="0"/>
        <v>1611075.6367000001</v>
      </c>
      <c r="H14" s="27">
        <f>RA!J18</f>
        <v>19.920500305164001</v>
      </c>
      <c r="I14" s="20">
        <f>VLOOKUP(B14,RMS!B:D,3,FALSE)</f>
        <v>1768067.0990700901</v>
      </c>
      <c r="J14" s="21">
        <f>VLOOKUP(B14,RMS!B:E,4,FALSE)</f>
        <v>1611075.5556572599</v>
      </c>
      <c r="K14" s="22">
        <f t="shared" si="1"/>
        <v>243778.18322990998</v>
      </c>
      <c r="L14" s="22">
        <f t="shared" si="2"/>
        <v>8.1042740261182189E-2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635423.93429999996</v>
      </c>
      <c r="F15" s="25">
        <f>VLOOKUP(C15,RA!B19:I48,8,0)</f>
        <v>89266.954299999998</v>
      </c>
      <c r="G15" s="16">
        <f t="shared" si="0"/>
        <v>546156.98</v>
      </c>
      <c r="H15" s="27">
        <f>RA!J19</f>
        <v>14.048409177148599</v>
      </c>
      <c r="I15" s="20">
        <f>VLOOKUP(B15,RMS!B:D,3,FALSE)</f>
        <v>543682.93021452997</v>
      </c>
      <c r="J15" s="21">
        <f>VLOOKUP(B15,RMS!B:E,4,FALSE)</f>
        <v>546156.97996837599</v>
      </c>
      <c r="K15" s="22">
        <f t="shared" si="1"/>
        <v>91741.004085469991</v>
      </c>
      <c r="L15" s="22">
        <f t="shared" si="2"/>
        <v>3.1623989343643188E-5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1622546.26</v>
      </c>
      <c r="F16" s="25">
        <f>VLOOKUP(C16,RA!B20:I49,8,0)</f>
        <v>341973.10830000002</v>
      </c>
      <c r="G16" s="16">
        <f t="shared" si="0"/>
        <v>1280573.1517</v>
      </c>
      <c r="H16" s="27">
        <f>RA!J20</f>
        <v>21.076324091986098</v>
      </c>
      <c r="I16" s="20">
        <f>VLOOKUP(B16,RMS!B:D,3,FALSE)</f>
        <v>1312776.7079</v>
      </c>
      <c r="J16" s="21">
        <f>VLOOKUP(B16,RMS!B:E,4,FALSE)</f>
        <v>1280573.1517</v>
      </c>
      <c r="K16" s="22">
        <f t="shared" si="1"/>
        <v>309769.55209999997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414018.74560000002</v>
      </c>
      <c r="F17" s="25">
        <f>VLOOKUP(C17,RA!B21:I50,8,0)</f>
        <v>101303.87910000001</v>
      </c>
      <c r="G17" s="16">
        <f t="shared" si="0"/>
        <v>312714.8665</v>
      </c>
      <c r="H17" s="27">
        <f>RA!J21</f>
        <v>24.468428102981001</v>
      </c>
      <c r="I17" s="20">
        <f>VLOOKUP(B17,RMS!B:D,3,FALSE)</f>
        <v>330273.35753716802</v>
      </c>
      <c r="J17" s="21">
        <f>VLOOKUP(B17,RMS!B:E,4,FALSE)</f>
        <v>312714.86657787598</v>
      </c>
      <c r="K17" s="22">
        <f t="shared" si="1"/>
        <v>83745.388062832004</v>
      </c>
      <c r="L17" s="22">
        <f t="shared" si="2"/>
        <v>-7.7875971328467131E-5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1474637.4169999999</v>
      </c>
      <c r="F18" s="25">
        <f>VLOOKUP(C18,RA!B22:I51,8,0)</f>
        <v>241836.77910000001</v>
      </c>
      <c r="G18" s="16">
        <f t="shared" si="0"/>
        <v>1232800.6379</v>
      </c>
      <c r="H18" s="27">
        <f>RA!J22</f>
        <v>16.399745205976998</v>
      </c>
      <c r="I18" s="20">
        <f>VLOOKUP(B18,RMS!B:D,3,FALSE)</f>
        <v>1237891.6956019001</v>
      </c>
      <c r="J18" s="21">
        <f>VLOOKUP(B18,RMS!B:E,4,FALSE)</f>
        <v>1232800.6385170601</v>
      </c>
      <c r="K18" s="22">
        <f t="shared" si="1"/>
        <v>236745.72139809979</v>
      </c>
      <c r="L18" s="22">
        <f t="shared" si="2"/>
        <v>-6.1706011183559895E-4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5749315.8526999997</v>
      </c>
      <c r="F19" s="25">
        <f>VLOOKUP(C19,RA!B23:I52,8,0)</f>
        <v>220843.8817</v>
      </c>
      <c r="G19" s="16">
        <f t="shared" si="0"/>
        <v>5528471.9709999999</v>
      </c>
      <c r="H19" s="27">
        <f>RA!J23</f>
        <v>3.8412201965958599</v>
      </c>
      <c r="I19" s="20">
        <f>VLOOKUP(B19,RMS!B:D,3,FALSE)</f>
        <v>4633033.8414940201</v>
      </c>
      <c r="J19" s="21">
        <f>VLOOKUP(B19,RMS!B:E,4,FALSE)</f>
        <v>5528471.9986640997</v>
      </c>
      <c r="K19" s="22">
        <f t="shared" si="1"/>
        <v>1116282.0112059796</v>
      </c>
      <c r="L19" s="22">
        <f t="shared" si="2"/>
        <v>-2.766409981995821E-2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312784.53989999997</v>
      </c>
      <c r="F20" s="25">
        <f>VLOOKUP(C20,RA!B24:I53,8,0)</f>
        <v>65408.7834</v>
      </c>
      <c r="G20" s="16">
        <f t="shared" si="0"/>
        <v>247375.75649999996</v>
      </c>
      <c r="H20" s="27">
        <f>RA!J24</f>
        <v>20.911769942629402</v>
      </c>
      <c r="I20" s="20">
        <f>VLOOKUP(B20,RMS!B:D,3,FALSE)</f>
        <v>282285.27386522997</v>
      </c>
      <c r="J20" s="21">
        <f>VLOOKUP(B20,RMS!B:E,4,FALSE)</f>
        <v>247375.760419673</v>
      </c>
      <c r="K20" s="22">
        <f t="shared" si="1"/>
        <v>30499.26603477</v>
      </c>
      <c r="L20" s="22">
        <f t="shared" si="2"/>
        <v>-3.9196730358526111E-3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318063.11060000001</v>
      </c>
      <c r="F21" s="25">
        <f>VLOOKUP(C21,RA!B25:I54,8,0)</f>
        <v>24370.164700000001</v>
      </c>
      <c r="G21" s="16">
        <f t="shared" si="0"/>
        <v>293692.94589999999</v>
      </c>
      <c r="H21" s="27">
        <f>RA!J25</f>
        <v>7.6620531862458598</v>
      </c>
      <c r="I21" s="20">
        <f>VLOOKUP(B21,RMS!B:D,3,FALSE)</f>
        <v>313464.97573946702</v>
      </c>
      <c r="J21" s="21">
        <f>VLOOKUP(B21,RMS!B:E,4,FALSE)</f>
        <v>293692.955852193</v>
      </c>
      <c r="K21" s="22">
        <f t="shared" si="1"/>
        <v>4598.1348605329986</v>
      </c>
      <c r="L21" s="22">
        <f t="shared" si="2"/>
        <v>-9.9521930096670985E-3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794967.67480000004</v>
      </c>
      <c r="F22" s="25">
        <f>VLOOKUP(C22,RA!B26:I55,8,0)</f>
        <v>194631.7487</v>
      </c>
      <c r="G22" s="16">
        <f t="shared" si="0"/>
        <v>600335.92610000004</v>
      </c>
      <c r="H22" s="27">
        <f>RA!J26</f>
        <v>24.482976461774498</v>
      </c>
      <c r="I22" s="20">
        <f>VLOOKUP(B22,RMS!B:D,3,FALSE)</f>
        <v>694120.52035471599</v>
      </c>
      <c r="J22" s="21">
        <f>VLOOKUP(B22,RMS!B:E,4,FALSE)</f>
        <v>600335.95660695701</v>
      </c>
      <c r="K22" s="22">
        <f t="shared" si="1"/>
        <v>100847.15444528405</v>
      </c>
      <c r="L22" s="22">
        <f t="shared" si="2"/>
        <v>-3.050695697311312E-2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209741.15479999999</v>
      </c>
      <c r="F23" s="25">
        <f>VLOOKUP(C23,RA!B27:I56,8,0)</f>
        <v>59798.022900000004</v>
      </c>
      <c r="G23" s="16">
        <f t="shared" si="0"/>
        <v>149943.13189999998</v>
      </c>
      <c r="H23" s="27">
        <f>RA!J27</f>
        <v>28.510390799087901</v>
      </c>
      <c r="I23" s="20">
        <f>VLOOKUP(B23,RMS!B:D,3,FALSE)</f>
        <v>204175.90051660201</v>
      </c>
      <c r="J23" s="21">
        <f>VLOOKUP(B23,RMS!B:E,4,FALSE)</f>
        <v>149943.12774426799</v>
      </c>
      <c r="K23" s="22">
        <f t="shared" si="1"/>
        <v>5565.2542833979824</v>
      </c>
      <c r="L23" s="22">
        <f t="shared" si="2"/>
        <v>4.1557319927960634E-3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864721.7916</v>
      </c>
      <c r="F24" s="25">
        <f>VLOOKUP(C24,RA!B28:I57,8,0)</f>
        <v>43289.173300000002</v>
      </c>
      <c r="G24" s="16">
        <f t="shared" si="0"/>
        <v>821432.61829999997</v>
      </c>
      <c r="H24" s="27">
        <f>RA!J28</f>
        <v>5.0061388206606603</v>
      </c>
      <c r="I24" s="20">
        <f>VLOOKUP(B24,RMS!B:D,3,FALSE)</f>
        <v>843855.28346991201</v>
      </c>
      <c r="J24" s="21">
        <f>VLOOKUP(B24,RMS!B:E,4,FALSE)</f>
        <v>821432.61268141598</v>
      </c>
      <c r="K24" s="22">
        <f t="shared" si="1"/>
        <v>20866.508130087983</v>
      </c>
      <c r="L24" s="22">
        <f t="shared" si="2"/>
        <v>5.6185839930549264E-3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566516.04059999995</v>
      </c>
      <c r="F25" s="25">
        <f>VLOOKUP(C25,RA!B29:I58,8,0)</f>
        <v>95587.733200000002</v>
      </c>
      <c r="G25" s="16">
        <f t="shared" si="0"/>
        <v>470928.30739999993</v>
      </c>
      <c r="H25" s="27">
        <f>RA!J29</f>
        <v>16.872908505602499</v>
      </c>
      <c r="I25" s="20">
        <f>VLOOKUP(B25,RMS!B:D,3,FALSE)</f>
        <v>555502.56184513296</v>
      </c>
      <c r="J25" s="21">
        <f>VLOOKUP(B25,RMS!B:E,4,FALSE)</f>
        <v>470928.29668357997</v>
      </c>
      <c r="K25" s="22">
        <f t="shared" si="1"/>
        <v>11013.478754866985</v>
      </c>
      <c r="L25" s="22">
        <f t="shared" si="2"/>
        <v>1.0716419958043844E-2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1216428.3041000001</v>
      </c>
      <c r="F26" s="25">
        <f>VLOOKUP(C26,RA!B30:I59,8,0)</f>
        <v>169626.24669999999</v>
      </c>
      <c r="G26" s="16">
        <f t="shared" si="0"/>
        <v>1046802.0574</v>
      </c>
      <c r="H26" s="27">
        <f>RA!J30</f>
        <v>13.9446152418742</v>
      </c>
      <c r="I26" s="20">
        <f>VLOOKUP(B26,RMS!B:D,3,FALSE)</f>
        <v>1190832.11231416</v>
      </c>
      <c r="J26" s="21">
        <f>VLOOKUP(B26,RMS!B:E,4,FALSE)</f>
        <v>1046802.18136134</v>
      </c>
      <c r="K26" s="22">
        <f t="shared" si="1"/>
        <v>25596.191785840085</v>
      </c>
      <c r="L26" s="22">
        <f t="shared" si="2"/>
        <v>-0.12396133993752301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3804212.5865000002</v>
      </c>
      <c r="F27" s="25">
        <f>VLOOKUP(C27,RA!B31:I60,8,0)</f>
        <v>542525.98829999997</v>
      </c>
      <c r="G27" s="16">
        <f t="shared" si="0"/>
        <v>3261686.5982000004</v>
      </c>
      <c r="H27" s="27">
        <f>RA!J31</f>
        <v>14.2611900876744</v>
      </c>
      <c r="I27" s="20">
        <f>VLOOKUP(B27,RMS!B:D,3,FALSE)</f>
        <v>3131053.4982858398</v>
      </c>
      <c r="J27" s="21">
        <f>VLOOKUP(B27,RMS!B:E,4,FALSE)</f>
        <v>3261686.2909592902</v>
      </c>
      <c r="K27" s="22">
        <f t="shared" si="1"/>
        <v>673159.08821416041</v>
      </c>
      <c r="L27" s="22">
        <f t="shared" si="2"/>
        <v>0.30724071012809873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101046.5843</v>
      </c>
      <c r="F28" s="25">
        <f>VLOOKUP(C28,RA!B32:I61,8,0)</f>
        <v>24901.1113</v>
      </c>
      <c r="G28" s="16">
        <f t="shared" si="0"/>
        <v>76145.472999999998</v>
      </c>
      <c r="H28" s="27">
        <f>RA!J32</f>
        <v>24.6431994436055</v>
      </c>
      <c r="I28" s="20">
        <f>VLOOKUP(B28,RMS!B:D,3,FALSE)</f>
        <v>98729.299483594295</v>
      </c>
      <c r="J28" s="21">
        <f>VLOOKUP(B28,RMS!B:E,4,FALSE)</f>
        <v>76145.474781962504</v>
      </c>
      <c r="K28" s="22">
        <f t="shared" si="1"/>
        <v>2317.2848164057068</v>
      </c>
      <c r="L28" s="22">
        <f t="shared" si="2"/>
        <v>-1.7819625063566491E-3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201423.2702</v>
      </c>
      <c r="F30" s="25">
        <f>VLOOKUP(C30,RA!B34:I64,8,0)</f>
        <v>31829.8845</v>
      </c>
      <c r="G30" s="16">
        <f t="shared" si="0"/>
        <v>169593.38569999998</v>
      </c>
      <c r="H30" s="27">
        <f>RA!J34</f>
        <v>15.8024862114467</v>
      </c>
      <c r="I30" s="20">
        <f>VLOOKUP(B30,RMS!B:D,3,FALSE)</f>
        <v>191124.27129999999</v>
      </c>
      <c r="J30" s="21">
        <f>VLOOKUP(B30,RMS!B:E,4,FALSE)</f>
        <v>169593.3817</v>
      </c>
      <c r="K30" s="22">
        <f t="shared" si="1"/>
        <v>10298.998900000006</v>
      </c>
      <c r="L30" s="22">
        <f t="shared" si="2"/>
        <v>3.999999986262992E-3</v>
      </c>
      <c r="M30" s="32"/>
    </row>
    <row r="31" spans="1:13" s="36" customFormat="1" ht="12" thickBot="1">
      <c r="A31" s="70"/>
      <c r="B31" s="12">
        <v>43</v>
      </c>
      <c r="C31" s="43" t="s">
        <v>77</v>
      </c>
      <c r="D31" s="42"/>
      <c r="E31" s="15">
        <f>VLOOKUP(C31,RA!B35:D61,3,0)</f>
        <v>12770.0494</v>
      </c>
      <c r="F31" s="25">
        <f>VLOOKUP(C31,RA!B35:I65,8,0)</f>
        <v>677.52139999999997</v>
      </c>
      <c r="G31" s="16">
        <f t="shared" si="0"/>
        <v>12092.528</v>
      </c>
      <c r="H31" s="27">
        <f>RA!J35</f>
        <v>5.3055503450127599</v>
      </c>
      <c r="I31" s="20">
        <f>VLOOKUP(B31,RMS!B:D,3,FALSE)</f>
        <v>12241.9064</v>
      </c>
      <c r="J31" s="21">
        <f>VLOOKUP(B31,RMS!B:E,4,FALSE)</f>
        <v>12092.526</v>
      </c>
      <c r="K31" s="22">
        <f t="shared" si="1"/>
        <v>528.14300000000003</v>
      </c>
      <c r="L31" s="22">
        <f t="shared" si="2"/>
        <v>2.0000000004074536E-3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132965.85</v>
      </c>
      <c r="F32" s="25">
        <f>VLOOKUP(C32,RA!B34:I65,8,0)</f>
        <v>-7120.64</v>
      </c>
      <c r="G32" s="16">
        <f t="shared" si="0"/>
        <v>140086.49000000002</v>
      </c>
      <c r="H32" s="27">
        <f>RA!J34</f>
        <v>15.8024862114467</v>
      </c>
      <c r="I32" s="20">
        <f>VLOOKUP(B32,RMS!B:D,3,FALSE)</f>
        <v>132965.85</v>
      </c>
      <c r="J32" s="21">
        <f>VLOOKUP(B32,RMS!B:E,4,FALSE)</f>
        <v>140086.49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230946.22</v>
      </c>
      <c r="F33" s="25">
        <f>VLOOKUP(C33,RA!B34:I65,8,0)</f>
        <v>-53310.93</v>
      </c>
      <c r="G33" s="16">
        <f t="shared" si="0"/>
        <v>284257.15000000002</v>
      </c>
      <c r="H33" s="27">
        <f>RA!J34</f>
        <v>15.8024862114467</v>
      </c>
      <c r="I33" s="20">
        <f>VLOOKUP(B33,RMS!B:D,3,FALSE)</f>
        <v>230946.22</v>
      </c>
      <c r="J33" s="21">
        <f>VLOOKUP(B33,RMS!B:E,4,FALSE)</f>
        <v>284257.15000000002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577431.69999999995</v>
      </c>
      <c r="F34" s="25">
        <f>VLOOKUP(C34,RA!B34:I66,8,0)</f>
        <v>-64279.43</v>
      </c>
      <c r="G34" s="16">
        <f t="shared" si="0"/>
        <v>641711.13</v>
      </c>
      <c r="H34" s="27">
        <f>RA!J35</f>
        <v>5.3055503450127599</v>
      </c>
      <c r="I34" s="20">
        <f>VLOOKUP(B34,RMS!B:D,3,FALSE)</f>
        <v>577431.69999999995</v>
      </c>
      <c r="J34" s="21">
        <f>VLOOKUP(B34,RMS!B:E,4,FALSE)</f>
        <v>641711.13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268095.09000000003</v>
      </c>
      <c r="F35" s="25">
        <f>VLOOKUP(C35,RA!B34:I67,8,0)</f>
        <v>-68387.33</v>
      </c>
      <c r="G35" s="16">
        <f t="shared" si="0"/>
        <v>336482.42000000004</v>
      </c>
      <c r="H35" s="27">
        <f>RA!J34</f>
        <v>15.8024862114467</v>
      </c>
      <c r="I35" s="20">
        <f>VLOOKUP(B35,RMS!B:D,3,FALSE)</f>
        <v>268095.09000000003</v>
      </c>
      <c r="J35" s="21">
        <f>VLOOKUP(B35,RMS!B:E,4,FALSE)</f>
        <v>336482.42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19.71</v>
      </c>
      <c r="F36" s="25">
        <f>VLOOKUP(C36,RA!B35:I68,8,0)</f>
        <v>-2678.5</v>
      </c>
      <c r="G36" s="16">
        <f t="shared" si="0"/>
        <v>2698.21</v>
      </c>
      <c r="H36" s="27">
        <f>RA!J35</f>
        <v>5.3055503450127599</v>
      </c>
      <c r="I36" s="20">
        <f>VLOOKUP(B36,RMS!B:D,3,FALSE)</f>
        <v>19.71</v>
      </c>
      <c r="J36" s="21">
        <f>VLOOKUP(B36,RMS!B:E,4,FALSE)</f>
        <v>2698.21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86130.7693</v>
      </c>
      <c r="F37" s="25">
        <f>VLOOKUP(C37,RA!B8:I68,8,0)</f>
        <v>2989.1017999999999</v>
      </c>
      <c r="G37" s="16">
        <f t="shared" si="0"/>
        <v>83141.667499999996</v>
      </c>
      <c r="H37" s="27">
        <f>RA!J35</f>
        <v>5.3055503450127599</v>
      </c>
      <c r="I37" s="20">
        <f>VLOOKUP(B37,RMS!B:D,3,FALSE)</f>
        <v>86130.769230769205</v>
      </c>
      <c r="J37" s="21">
        <f>VLOOKUP(B37,RMS!B:E,4,FALSE)</f>
        <v>83141.666666666701</v>
      </c>
      <c r="K37" s="22">
        <f t="shared" si="1"/>
        <v>6.9230794906616211E-5</v>
      </c>
      <c r="L37" s="22">
        <f t="shared" si="2"/>
        <v>8.333332953043282E-4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533961.6618</v>
      </c>
      <c r="F38" s="25">
        <f>VLOOKUP(C38,RA!B8:I69,8,0)</f>
        <v>55131.592600000004</v>
      </c>
      <c r="G38" s="16">
        <f t="shared" si="0"/>
        <v>478830.06920000003</v>
      </c>
      <c r="H38" s="27">
        <f>RA!J36</f>
        <v>-5.3552397100458498</v>
      </c>
      <c r="I38" s="20">
        <f>VLOOKUP(B38,RMS!B:D,3,FALSE)</f>
        <v>506374.21674615401</v>
      </c>
      <c r="J38" s="21">
        <f>VLOOKUP(B38,RMS!B:E,4,FALSE)</f>
        <v>478830.07002734998</v>
      </c>
      <c r="K38" s="22">
        <f t="shared" si="1"/>
        <v>27587.445053845993</v>
      </c>
      <c r="L38" s="22">
        <f t="shared" si="2"/>
        <v>-8.2734995521605015E-4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167423.17000000001</v>
      </c>
      <c r="F39" s="25">
        <f>VLOOKUP(C39,RA!B9:I70,8,0)</f>
        <v>-55358.1</v>
      </c>
      <c r="G39" s="16">
        <f t="shared" si="0"/>
        <v>222781.27000000002</v>
      </c>
      <c r="H39" s="27">
        <f>RA!J37</f>
        <v>-23.083698880198199</v>
      </c>
      <c r="I39" s="20">
        <f>VLOOKUP(B39,RMS!B:D,3,FALSE)</f>
        <v>167423.17000000001</v>
      </c>
      <c r="J39" s="21">
        <f>VLOOKUP(B39,RMS!B:E,4,FALSE)</f>
        <v>222781.27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75676.98</v>
      </c>
      <c r="F40" s="25">
        <f>VLOOKUP(C40,RA!B10:I71,8,0)</f>
        <v>8335.2199999999993</v>
      </c>
      <c r="G40" s="16">
        <f t="shared" si="0"/>
        <v>67341.759999999995</v>
      </c>
      <c r="H40" s="27">
        <f>RA!J38</f>
        <v>-11.131953787781301</v>
      </c>
      <c r="I40" s="20">
        <f>VLOOKUP(B40,RMS!B:D,3,FALSE)</f>
        <v>75676.98</v>
      </c>
      <c r="J40" s="21">
        <f>VLOOKUP(B40,RMS!B:E,4,FALSE)</f>
        <v>67341.759999999995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-25.508609650404299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8409.1218000000008</v>
      </c>
      <c r="F42" s="25">
        <f>VLOOKUP(C42,RA!B8:I72,8,0)</f>
        <v>365.86739999999998</v>
      </c>
      <c r="G42" s="16">
        <f t="shared" si="0"/>
        <v>8043.2544000000007</v>
      </c>
      <c r="H42" s="27">
        <f>RA!J39</f>
        <v>-25.508609650404299</v>
      </c>
      <c r="I42" s="20">
        <f>VLOOKUP(B42,RMS!B:D,3,FALSE)</f>
        <v>8409.1218515997298</v>
      </c>
      <c r="J42" s="21">
        <f>VLOOKUP(B42,RMS!B:E,4,FALSE)</f>
        <v>8043.2542772861398</v>
      </c>
      <c r="K42" s="22">
        <f t="shared" si="1"/>
        <v>-5.1599728976725601E-5</v>
      </c>
      <c r="L42" s="22">
        <f t="shared" si="2"/>
        <v>1.227138609465328E-4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28581981.226599999</v>
      </c>
      <c r="E7" s="53">
        <v>17366440.350499999</v>
      </c>
      <c r="F7" s="54">
        <v>164.581691179892</v>
      </c>
      <c r="G7" s="53">
        <v>31378350.168200001</v>
      </c>
      <c r="H7" s="54">
        <v>-8.9117781100994602</v>
      </c>
      <c r="I7" s="53">
        <v>3747132.3917999999</v>
      </c>
      <c r="J7" s="54">
        <v>13.1101212406952</v>
      </c>
      <c r="K7" s="53">
        <v>-884268.07900000003</v>
      </c>
      <c r="L7" s="54">
        <v>-2.8180834054689998</v>
      </c>
      <c r="M7" s="54">
        <v>-5.23755248073362</v>
      </c>
      <c r="N7" s="53">
        <v>587863538.50349998</v>
      </c>
      <c r="O7" s="53">
        <v>4035356274.2912002</v>
      </c>
      <c r="P7" s="53">
        <v>981479</v>
      </c>
      <c r="Q7" s="53">
        <v>921139</v>
      </c>
      <c r="R7" s="54">
        <v>6.5505857422169598</v>
      </c>
      <c r="S7" s="53">
        <v>29.121337518785399</v>
      </c>
      <c r="T7" s="53">
        <v>26.636318755258401</v>
      </c>
      <c r="U7" s="55">
        <v>8.5333263347673203</v>
      </c>
    </row>
    <row r="8" spans="1:23" ht="12" thickBot="1">
      <c r="A8" s="81">
        <v>42550</v>
      </c>
      <c r="B8" s="71" t="s">
        <v>6</v>
      </c>
      <c r="C8" s="72"/>
      <c r="D8" s="56">
        <v>1699538.1784999999</v>
      </c>
      <c r="E8" s="56">
        <v>643946.40209999995</v>
      </c>
      <c r="F8" s="57">
        <v>263.92540946848499</v>
      </c>
      <c r="G8" s="56">
        <v>570814.63560000004</v>
      </c>
      <c r="H8" s="57">
        <v>197.73906843043099</v>
      </c>
      <c r="I8" s="56">
        <v>368666.20480000001</v>
      </c>
      <c r="J8" s="57">
        <v>21.692140221609002</v>
      </c>
      <c r="K8" s="56">
        <v>136804.56140000001</v>
      </c>
      <c r="L8" s="57">
        <v>23.9665476089625</v>
      </c>
      <c r="M8" s="57">
        <v>1.69483854213066</v>
      </c>
      <c r="N8" s="56">
        <v>18916166.484099999</v>
      </c>
      <c r="O8" s="56">
        <v>144372879.25389999</v>
      </c>
      <c r="P8" s="56">
        <v>33602</v>
      </c>
      <c r="Q8" s="56">
        <v>30198</v>
      </c>
      <c r="R8" s="57">
        <v>11.2722696867342</v>
      </c>
      <c r="S8" s="56">
        <v>50.578482783762901</v>
      </c>
      <c r="T8" s="56">
        <v>46.9762755679184</v>
      </c>
      <c r="U8" s="58">
        <v>7.12201516847571</v>
      </c>
    </row>
    <row r="9" spans="1:23" ht="12" thickBot="1">
      <c r="A9" s="82"/>
      <c r="B9" s="71" t="s">
        <v>7</v>
      </c>
      <c r="C9" s="72"/>
      <c r="D9" s="56">
        <v>116637.9645</v>
      </c>
      <c r="E9" s="56">
        <v>98843.705199999997</v>
      </c>
      <c r="F9" s="57">
        <v>118.002420350386</v>
      </c>
      <c r="G9" s="56">
        <v>86555.653200000001</v>
      </c>
      <c r="H9" s="57">
        <v>34.754877570492397</v>
      </c>
      <c r="I9" s="56">
        <v>26927.505300000001</v>
      </c>
      <c r="J9" s="57">
        <v>23.086398511352598</v>
      </c>
      <c r="K9" s="56">
        <v>17887.8812</v>
      </c>
      <c r="L9" s="57">
        <v>20.666334940211598</v>
      </c>
      <c r="M9" s="57">
        <v>0.50534906839609395</v>
      </c>
      <c r="N9" s="56">
        <v>2727672.4896</v>
      </c>
      <c r="O9" s="56">
        <v>20329573.6919</v>
      </c>
      <c r="P9" s="56">
        <v>5433</v>
      </c>
      <c r="Q9" s="56">
        <v>4738</v>
      </c>
      <c r="R9" s="57">
        <v>14.6686365555087</v>
      </c>
      <c r="S9" s="56">
        <v>21.468427112092801</v>
      </c>
      <c r="T9" s="56">
        <v>20.507480392570699</v>
      </c>
      <c r="U9" s="58">
        <v>4.47609279666686</v>
      </c>
    </row>
    <row r="10" spans="1:23" ht="12" thickBot="1">
      <c r="A10" s="82"/>
      <c r="B10" s="71" t="s">
        <v>8</v>
      </c>
      <c r="C10" s="72"/>
      <c r="D10" s="56">
        <v>223187.91759999999</v>
      </c>
      <c r="E10" s="56">
        <v>147440.8173</v>
      </c>
      <c r="F10" s="57">
        <v>151.37457977181199</v>
      </c>
      <c r="G10" s="56">
        <v>130694.95480000001</v>
      </c>
      <c r="H10" s="57">
        <v>70.770109635479201</v>
      </c>
      <c r="I10" s="56">
        <v>62447.493300000002</v>
      </c>
      <c r="J10" s="57">
        <v>27.979782226347499</v>
      </c>
      <c r="K10" s="56">
        <v>34147.870999999999</v>
      </c>
      <c r="L10" s="57">
        <v>26.1279182905383</v>
      </c>
      <c r="M10" s="57">
        <v>0.82873753095764002</v>
      </c>
      <c r="N10" s="56">
        <v>5304404.6410999997</v>
      </c>
      <c r="O10" s="56">
        <v>36132075.013999999</v>
      </c>
      <c r="P10" s="56">
        <v>99107</v>
      </c>
      <c r="Q10" s="56">
        <v>93413</v>
      </c>
      <c r="R10" s="57">
        <v>6.0955113313992699</v>
      </c>
      <c r="S10" s="56">
        <v>2.2519894417145099</v>
      </c>
      <c r="T10" s="56">
        <v>2.30263987881772</v>
      </c>
      <c r="U10" s="58">
        <v>-2.2491418549747499</v>
      </c>
    </row>
    <row r="11" spans="1:23" ht="12" thickBot="1">
      <c r="A11" s="82"/>
      <c r="B11" s="71" t="s">
        <v>9</v>
      </c>
      <c r="C11" s="72"/>
      <c r="D11" s="56">
        <v>107394.6538</v>
      </c>
      <c r="E11" s="56">
        <v>66460.8655</v>
      </c>
      <c r="F11" s="57">
        <v>161.59081437180501</v>
      </c>
      <c r="G11" s="56">
        <v>58925.572500000002</v>
      </c>
      <c r="H11" s="57">
        <v>82.254748224974804</v>
      </c>
      <c r="I11" s="56">
        <v>24190.777399999999</v>
      </c>
      <c r="J11" s="57">
        <v>22.5251225680659</v>
      </c>
      <c r="K11" s="56">
        <v>12907.15</v>
      </c>
      <c r="L11" s="57">
        <v>21.9041571467125</v>
      </c>
      <c r="M11" s="57">
        <v>0.87421525278624601</v>
      </c>
      <c r="N11" s="56">
        <v>2077423.6454</v>
      </c>
      <c r="O11" s="56">
        <v>12237694.3671</v>
      </c>
      <c r="P11" s="56">
        <v>3800</v>
      </c>
      <c r="Q11" s="56">
        <v>3409</v>
      </c>
      <c r="R11" s="57">
        <v>11.4696391903784</v>
      </c>
      <c r="S11" s="56">
        <v>28.261751</v>
      </c>
      <c r="T11" s="56">
        <v>27.423883514227001</v>
      </c>
      <c r="U11" s="58">
        <v>2.9646694069767898</v>
      </c>
    </row>
    <row r="12" spans="1:23" ht="12" thickBot="1">
      <c r="A12" s="82"/>
      <c r="B12" s="71" t="s">
        <v>10</v>
      </c>
      <c r="C12" s="72"/>
      <c r="D12" s="56">
        <v>808267.22919999994</v>
      </c>
      <c r="E12" s="56">
        <v>270618.03840000002</v>
      </c>
      <c r="F12" s="57">
        <v>298.67455768240501</v>
      </c>
      <c r="G12" s="56">
        <v>245172.4388</v>
      </c>
      <c r="H12" s="57">
        <v>229.67295718722499</v>
      </c>
      <c r="I12" s="56">
        <v>290961.7758</v>
      </c>
      <c r="J12" s="57">
        <v>35.998215106158099</v>
      </c>
      <c r="K12" s="56">
        <v>36177.417099999999</v>
      </c>
      <c r="L12" s="57">
        <v>14.7559070167393</v>
      </c>
      <c r="M12" s="57">
        <v>7.0426354097014903</v>
      </c>
      <c r="N12" s="56">
        <v>9693809.5775000006</v>
      </c>
      <c r="O12" s="56">
        <v>44601701.179899998</v>
      </c>
      <c r="P12" s="56">
        <v>5884</v>
      </c>
      <c r="Q12" s="56">
        <v>6199</v>
      </c>
      <c r="R12" s="57">
        <v>-5.0814647523794196</v>
      </c>
      <c r="S12" s="56">
        <v>137.36696621345999</v>
      </c>
      <c r="T12" s="56">
        <v>131.951119374093</v>
      </c>
      <c r="U12" s="58">
        <v>3.9426122514431401</v>
      </c>
    </row>
    <row r="13" spans="1:23" ht="12" thickBot="1">
      <c r="A13" s="82"/>
      <c r="B13" s="71" t="s">
        <v>11</v>
      </c>
      <c r="C13" s="72"/>
      <c r="D13" s="56">
        <v>579734.72349999996</v>
      </c>
      <c r="E13" s="56">
        <v>294851.2009</v>
      </c>
      <c r="F13" s="57">
        <v>196.619420823258</v>
      </c>
      <c r="G13" s="56">
        <v>269821.05459999997</v>
      </c>
      <c r="H13" s="57">
        <v>114.858964345624</v>
      </c>
      <c r="I13" s="56">
        <v>177630.62109999999</v>
      </c>
      <c r="J13" s="57">
        <v>30.639983064599001</v>
      </c>
      <c r="K13" s="56">
        <v>71104.958400000003</v>
      </c>
      <c r="L13" s="57">
        <v>26.352635269849699</v>
      </c>
      <c r="M13" s="57">
        <v>1.4981467551213701</v>
      </c>
      <c r="N13" s="56">
        <v>8038714.4252000004</v>
      </c>
      <c r="O13" s="56">
        <v>62610661.4494</v>
      </c>
      <c r="P13" s="56">
        <v>14829</v>
      </c>
      <c r="Q13" s="56">
        <v>12867</v>
      </c>
      <c r="R13" s="57">
        <v>15.248309629284201</v>
      </c>
      <c r="S13" s="56">
        <v>39.094660698631102</v>
      </c>
      <c r="T13" s="56">
        <v>37.146759120230101</v>
      </c>
      <c r="U13" s="58">
        <v>4.9825258579855598</v>
      </c>
    </row>
    <row r="14" spans="1:23" ht="12" thickBot="1">
      <c r="A14" s="82"/>
      <c r="B14" s="71" t="s">
        <v>12</v>
      </c>
      <c r="C14" s="72"/>
      <c r="D14" s="56">
        <v>129528.10799999999</v>
      </c>
      <c r="E14" s="56">
        <v>170012.91130000001</v>
      </c>
      <c r="F14" s="57">
        <v>76.187218376278693</v>
      </c>
      <c r="G14" s="56">
        <v>162895.81270000001</v>
      </c>
      <c r="H14" s="57">
        <v>-20.484077611898002</v>
      </c>
      <c r="I14" s="56">
        <v>34603.565799999997</v>
      </c>
      <c r="J14" s="57">
        <v>26.715101713675899</v>
      </c>
      <c r="K14" s="56">
        <v>29976.1126</v>
      </c>
      <c r="L14" s="57">
        <v>18.402015437441602</v>
      </c>
      <c r="M14" s="57">
        <v>0.15437135767898</v>
      </c>
      <c r="N14" s="56">
        <v>3882217.4336999999</v>
      </c>
      <c r="O14" s="56">
        <v>28437630.142299999</v>
      </c>
      <c r="P14" s="56">
        <v>2639</v>
      </c>
      <c r="Q14" s="56">
        <v>2185</v>
      </c>
      <c r="R14" s="57">
        <v>20.7780320366133</v>
      </c>
      <c r="S14" s="56">
        <v>49.082269041303498</v>
      </c>
      <c r="T14" s="56">
        <v>47.672035606407299</v>
      </c>
      <c r="U14" s="58">
        <v>2.8732034244575302</v>
      </c>
    </row>
    <row r="15" spans="1:23" ht="12" thickBot="1">
      <c r="A15" s="82"/>
      <c r="B15" s="71" t="s">
        <v>13</v>
      </c>
      <c r="C15" s="72"/>
      <c r="D15" s="56">
        <v>183682.14569999999</v>
      </c>
      <c r="E15" s="56">
        <v>131863.4626</v>
      </c>
      <c r="F15" s="57">
        <v>139.29722614458299</v>
      </c>
      <c r="G15" s="56">
        <v>125264.60950000001</v>
      </c>
      <c r="H15" s="57">
        <v>46.635307796173699</v>
      </c>
      <c r="I15" s="56">
        <v>39932.183900000004</v>
      </c>
      <c r="J15" s="57">
        <v>21.739828739380901</v>
      </c>
      <c r="K15" s="56">
        <v>23765.135900000001</v>
      </c>
      <c r="L15" s="57">
        <v>18.971947459749199</v>
      </c>
      <c r="M15" s="57">
        <v>0.680284264648367</v>
      </c>
      <c r="N15" s="56">
        <v>3491026.5373999998</v>
      </c>
      <c r="O15" s="56">
        <v>23965447.805199999</v>
      </c>
      <c r="P15" s="56">
        <v>6430</v>
      </c>
      <c r="Q15" s="56">
        <v>5566</v>
      </c>
      <c r="R15" s="57">
        <v>15.522817103844799</v>
      </c>
      <c r="S15" s="56">
        <v>28.566430124416801</v>
      </c>
      <c r="T15" s="56">
        <v>25.114870499460999</v>
      </c>
      <c r="U15" s="58">
        <v>12.0825724807861</v>
      </c>
    </row>
    <row r="16" spans="1:23" ht="12" thickBot="1">
      <c r="A16" s="82"/>
      <c r="B16" s="71" t="s">
        <v>14</v>
      </c>
      <c r="C16" s="72"/>
      <c r="D16" s="56">
        <v>1490343.4291000001</v>
      </c>
      <c r="E16" s="56">
        <v>936220.83230000001</v>
      </c>
      <c r="F16" s="57">
        <v>159.18716799312099</v>
      </c>
      <c r="G16" s="56">
        <v>811323.35869999998</v>
      </c>
      <c r="H16" s="57">
        <v>83.692902850474795</v>
      </c>
      <c r="I16" s="56">
        <v>122931.908</v>
      </c>
      <c r="J16" s="57">
        <v>8.2485624185451698</v>
      </c>
      <c r="K16" s="56">
        <v>41513.252</v>
      </c>
      <c r="L16" s="57">
        <v>5.1167332426515504</v>
      </c>
      <c r="M16" s="57">
        <v>1.96126904247347</v>
      </c>
      <c r="N16" s="56">
        <v>32997268.187899999</v>
      </c>
      <c r="O16" s="56">
        <v>205391422.09060001</v>
      </c>
      <c r="P16" s="56">
        <v>55574</v>
      </c>
      <c r="Q16" s="56">
        <v>50331</v>
      </c>
      <c r="R16" s="57">
        <v>10.417039200492701</v>
      </c>
      <c r="S16" s="56">
        <v>26.817278387375399</v>
      </c>
      <c r="T16" s="56">
        <v>24.783824142178801</v>
      </c>
      <c r="U16" s="58">
        <v>7.5826271996113404</v>
      </c>
    </row>
    <row r="17" spans="1:21" ht="12" thickBot="1">
      <c r="A17" s="82"/>
      <c r="B17" s="71" t="s">
        <v>15</v>
      </c>
      <c r="C17" s="72"/>
      <c r="D17" s="56">
        <v>852144.00509999995</v>
      </c>
      <c r="E17" s="56">
        <v>550682.92220000003</v>
      </c>
      <c r="F17" s="57">
        <v>154.74313270795699</v>
      </c>
      <c r="G17" s="56">
        <v>631189.23580000002</v>
      </c>
      <c r="H17" s="57">
        <v>35.006105422560204</v>
      </c>
      <c r="I17" s="56">
        <v>134512.8781</v>
      </c>
      <c r="J17" s="57">
        <v>15.7852284701827</v>
      </c>
      <c r="K17" s="56">
        <v>50661.145100000002</v>
      </c>
      <c r="L17" s="57">
        <v>8.0263005492781598</v>
      </c>
      <c r="M17" s="57">
        <v>1.65514878975762</v>
      </c>
      <c r="N17" s="56">
        <v>23563778.799699999</v>
      </c>
      <c r="O17" s="56">
        <v>221937929.4366</v>
      </c>
      <c r="P17" s="56">
        <v>14854</v>
      </c>
      <c r="Q17" s="56">
        <v>14036</v>
      </c>
      <c r="R17" s="57">
        <v>5.8278711883727601</v>
      </c>
      <c r="S17" s="56">
        <v>57.367982031776002</v>
      </c>
      <c r="T17" s="56">
        <v>55.139906319464203</v>
      </c>
      <c r="U17" s="58">
        <v>3.8838314219900498</v>
      </c>
    </row>
    <row r="18" spans="1:21" ht="12" customHeight="1" thickBot="1">
      <c r="A18" s="82"/>
      <c r="B18" s="71" t="s">
        <v>16</v>
      </c>
      <c r="C18" s="72"/>
      <c r="D18" s="56">
        <v>2011845.2823000001</v>
      </c>
      <c r="E18" s="56">
        <v>1477399.4068</v>
      </c>
      <c r="F18" s="57">
        <v>136.17477257944699</v>
      </c>
      <c r="G18" s="56">
        <v>1310565.4129999999</v>
      </c>
      <c r="H18" s="57">
        <v>53.509718961277102</v>
      </c>
      <c r="I18" s="56">
        <v>400769.64559999999</v>
      </c>
      <c r="J18" s="57">
        <v>19.920500305164001</v>
      </c>
      <c r="K18" s="56">
        <v>205508.74119999999</v>
      </c>
      <c r="L18" s="57">
        <v>15.680922078477</v>
      </c>
      <c r="M18" s="57">
        <v>0.95013430212184102</v>
      </c>
      <c r="N18" s="56">
        <v>47029433.049199998</v>
      </c>
      <c r="O18" s="56">
        <v>425823942.02219999</v>
      </c>
      <c r="P18" s="56">
        <v>81337</v>
      </c>
      <c r="Q18" s="56">
        <v>72147</v>
      </c>
      <c r="R18" s="57">
        <v>12.737882379031699</v>
      </c>
      <c r="S18" s="56">
        <v>24.7346875628558</v>
      </c>
      <c r="T18" s="56">
        <v>30.322661132133</v>
      </c>
      <c r="U18" s="58">
        <v>-22.5916480856169</v>
      </c>
    </row>
    <row r="19" spans="1:21" ht="12" customHeight="1" thickBot="1">
      <c r="A19" s="82"/>
      <c r="B19" s="71" t="s">
        <v>17</v>
      </c>
      <c r="C19" s="72"/>
      <c r="D19" s="56">
        <v>635423.93429999996</v>
      </c>
      <c r="E19" s="56">
        <v>527924.36219999997</v>
      </c>
      <c r="F19" s="57">
        <v>120.36268446715</v>
      </c>
      <c r="G19" s="56">
        <v>480819.72389999998</v>
      </c>
      <c r="H19" s="57">
        <v>32.154298735081497</v>
      </c>
      <c r="I19" s="56">
        <v>89266.954299999998</v>
      </c>
      <c r="J19" s="57">
        <v>14.048409177148599</v>
      </c>
      <c r="K19" s="56">
        <v>1498.7936999999999</v>
      </c>
      <c r="L19" s="57">
        <v>0.31171635136825598</v>
      </c>
      <c r="M19" s="57">
        <v>58.559200375608697</v>
      </c>
      <c r="N19" s="56">
        <v>15524597.824100001</v>
      </c>
      <c r="O19" s="56">
        <v>126192874.984</v>
      </c>
      <c r="P19" s="56">
        <v>9419</v>
      </c>
      <c r="Q19" s="56">
        <v>8815</v>
      </c>
      <c r="R19" s="57">
        <v>6.8519568916619402</v>
      </c>
      <c r="S19" s="56">
        <v>67.461931659411803</v>
      </c>
      <c r="T19" s="56">
        <v>51.0987014180374</v>
      </c>
      <c r="U19" s="58">
        <v>24.255502086696499</v>
      </c>
    </row>
    <row r="20" spans="1:21" ht="12" thickBot="1">
      <c r="A20" s="82"/>
      <c r="B20" s="71" t="s">
        <v>18</v>
      </c>
      <c r="C20" s="72"/>
      <c r="D20" s="56">
        <v>1622546.26</v>
      </c>
      <c r="E20" s="56">
        <v>949696.26560000004</v>
      </c>
      <c r="F20" s="57">
        <v>170.84896706158</v>
      </c>
      <c r="G20" s="56">
        <v>862435.52769999998</v>
      </c>
      <c r="H20" s="57">
        <v>88.135368718762393</v>
      </c>
      <c r="I20" s="56">
        <v>341973.10830000002</v>
      </c>
      <c r="J20" s="57">
        <v>21.076324091986098</v>
      </c>
      <c r="K20" s="56">
        <v>53725.1973</v>
      </c>
      <c r="L20" s="57">
        <v>6.2294740388627003</v>
      </c>
      <c r="M20" s="57">
        <v>5.3652275931241702</v>
      </c>
      <c r="N20" s="56">
        <v>32611580.248599999</v>
      </c>
      <c r="O20" s="56">
        <v>229334467.97670001</v>
      </c>
      <c r="P20" s="56">
        <v>43479</v>
      </c>
      <c r="Q20" s="56">
        <v>43085</v>
      </c>
      <c r="R20" s="57">
        <v>0.91447139375653297</v>
      </c>
      <c r="S20" s="56">
        <v>37.317929575197198</v>
      </c>
      <c r="T20" s="56">
        <v>35.4868674735987</v>
      </c>
      <c r="U20" s="58">
        <v>4.9066551184433997</v>
      </c>
    </row>
    <row r="21" spans="1:21" ht="12" customHeight="1" thickBot="1">
      <c r="A21" s="82"/>
      <c r="B21" s="71" t="s">
        <v>19</v>
      </c>
      <c r="C21" s="72"/>
      <c r="D21" s="56">
        <v>414018.74560000002</v>
      </c>
      <c r="E21" s="56">
        <v>348032.19699999999</v>
      </c>
      <c r="F21" s="57">
        <v>118.959897724635</v>
      </c>
      <c r="G21" s="56">
        <v>303392.96750000003</v>
      </c>
      <c r="H21" s="57">
        <v>36.4628682766023</v>
      </c>
      <c r="I21" s="56">
        <v>101303.87910000001</v>
      </c>
      <c r="J21" s="57">
        <v>24.468428102981001</v>
      </c>
      <c r="K21" s="56">
        <v>30561.138500000001</v>
      </c>
      <c r="L21" s="57">
        <v>10.0731202676937</v>
      </c>
      <c r="M21" s="57">
        <v>2.3147940185539899</v>
      </c>
      <c r="N21" s="56">
        <v>9206172.5787000004</v>
      </c>
      <c r="O21" s="56">
        <v>76568864.554299995</v>
      </c>
      <c r="P21" s="56">
        <v>29810</v>
      </c>
      <c r="Q21" s="56">
        <v>27764</v>
      </c>
      <c r="R21" s="57">
        <v>7.36925515055467</v>
      </c>
      <c r="S21" s="56">
        <v>13.8885858973499</v>
      </c>
      <c r="T21" s="56">
        <v>11.5706486853479</v>
      </c>
      <c r="U21" s="58">
        <v>16.689512014641</v>
      </c>
    </row>
    <row r="22" spans="1:21" ht="12" customHeight="1" thickBot="1">
      <c r="A22" s="82"/>
      <c r="B22" s="71" t="s">
        <v>20</v>
      </c>
      <c r="C22" s="72"/>
      <c r="D22" s="56">
        <v>1474637.4169999999</v>
      </c>
      <c r="E22" s="56">
        <v>1503994.0789999999</v>
      </c>
      <c r="F22" s="57">
        <v>98.048086597553706</v>
      </c>
      <c r="G22" s="56">
        <v>1333151.5005999999</v>
      </c>
      <c r="H22" s="57">
        <v>10.612891058242299</v>
      </c>
      <c r="I22" s="56">
        <v>241836.77910000001</v>
      </c>
      <c r="J22" s="57">
        <v>16.399745205976998</v>
      </c>
      <c r="K22" s="56">
        <v>162310.55960000001</v>
      </c>
      <c r="L22" s="57">
        <v>12.174952323644399</v>
      </c>
      <c r="M22" s="57">
        <v>0.489963312898343</v>
      </c>
      <c r="N22" s="56">
        <v>46075005.6118</v>
      </c>
      <c r="O22" s="56">
        <v>264243762.27739999</v>
      </c>
      <c r="P22" s="56">
        <v>78057</v>
      </c>
      <c r="Q22" s="56">
        <v>72505</v>
      </c>
      <c r="R22" s="57">
        <v>7.6574029377284303</v>
      </c>
      <c r="S22" s="56">
        <v>18.8918023623762</v>
      </c>
      <c r="T22" s="56">
        <v>16.208958393214299</v>
      </c>
      <c r="U22" s="58">
        <v>14.201101185056499</v>
      </c>
    </row>
    <row r="23" spans="1:21" ht="12" thickBot="1">
      <c r="A23" s="82"/>
      <c r="B23" s="71" t="s">
        <v>21</v>
      </c>
      <c r="C23" s="72"/>
      <c r="D23" s="56">
        <v>5749315.8526999997</v>
      </c>
      <c r="E23" s="56">
        <v>3122447.2061999999</v>
      </c>
      <c r="F23" s="57">
        <v>184.12852077319499</v>
      </c>
      <c r="G23" s="56">
        <v>2727865.1567000002</v>
      </c>
      <c r="H23" s="57">
        <v>110.76246524059</v>
      </c>
      <c r="I23" s="56">
        <v>220843.8817</v>
      </c>
      <c r="J23" s="57">
        <v>3.8412201965958599</v>
      </c>
      <c r="K23" s="56">
        <v>304519.81479999999</v>
      </c>
      <c r="L23" s="57">
        <v>11.1633016042622</v>
      </c>
      <c r="M23" s="57">
        <v>-0.274779929033373</v>
      </c>
      <c r="N23" s="56">
        <v>100135658.2762</v>
      </c>
      <c r="O23" s="56">
        <v>592042727.57260001</v>
      </c>
      <c r="P23" s="56">
        <v>93939</v>
      </c>
      <c r="Q23" s="56">
        <v>90505</v>
      </c>
      <c r="R23" s="57">
        <v>3.7942655101928202</v>
      </c>
      <c r="S23" s="56">
        <v>61.202651217279303</v>
      </c>
      <c r="T23" s="56">
        <v>55.447932895420102</v>
      </c>
      <c r="U23" s="58">
        <v>9.4027271815872506</v>
      </c>
    </row>
    <row r="24" spans="1:21" ht="12" thickBot="1">
      <c r="A24" s="82"/>
      <c r="B24" s="71" t="s">
        <v>22</v>
      </c>
      <c r="C24" s="72"/>
      <c r="D24" s="56">
        <v>312784.53989999997</v>
      </c>
      <c r="E24" s="56">
        <v>225631.52989999999</v>
      </c>
      <c r="F24" s="57">
        <v>138.62625495586801</v>
      </c>
      <c r="G24" s="56">
        <v>209926.9283</v>
      </c>
      <c r="H24" s="57">
        <v>48.996864019755201</v>
      </c>
      <c r="I24" s="56">
        <v>65408.7834</v>
      </c>
      <c r="J24" s="57">
        <v>20.911769942629402</v>
      </c>
      <c r="K24" s="56">
        <v>31133.4938</v>
      </c>
      <c r="L24" s="57">
        <v>14.830633712464</v>
      </c>
      <c r="M24" s="57">
        <v>1.1009136918645499</v>
      </c>
      <c r="N24" s="56">
        <v>7972642.4985999996</v>
      </c>
      <c r="O24" s="56">
        <v>54978586.998000003</v>
      </c>
      <c r="P24" s="56">
        <v>26080</v>
      </c>
      <c r="Q24" s="56">
        <v>26121</v>
      </c>
      <c r="R24" s="57">
        <v>-0.15696183147658799</v>
      </c>
      <c r="S24" s="56">
        <v>11.9932722354294</v>
      </c>
      <c r="T24" s="56">
        <v>10.4815848129857</v>
      </c>
      <c r="U24" s="58">
        <v>12.6044618413483</v>
      </c>
    </row>
    <row r="25" spans="1:21" ht="12" thickBot="1">
      <c r="A25" s="82"/>
      <c r="B25" s="71" t="s">
        <v>23</v>
      </c>
      <c r="C25" s="72"/>
      <c r="D25" s="56">
        <v>318063.11060000001</v>
      </c>
      <c r="E25" s="56">
        <v>222981.02590000001</v>
      </c>
      <c r="F25" s="57">
        <v>142.64133430915399</v>
      </c>
      <c r="G25" s="56">
        <v>187311.03469999999</v>
      </c>
      <c r="H25" s="57">
        <v>69.804790790577002</v>
      </c>
      <c r="I25" s="56">
        <v>24370.164700000001</v>
      </c>
      <c r="J25" s="57">
        <v>7.6620531862458598</v>
      </c>
      <c r="K25" s="56">
        <v>15323.125899999999</v>
      </c>
      <c r="L25" s="57">
        <v>8.1805783223298807</v>
      </c>
      <c r="M25" s="57">
        <v>0.59041731165310096</v>
      </c>
      <c r="N25" s="56">
        <v>8025943.1462000003</v>
      </c>
      <c r="O25" s="56">
        <v>68022035.5264</v>
      </c>
      <c r="P25" s="56">
        <v>16629</v>
      </c>
      <c r="Q25" s="56">
        <v>16181</v>
      </c>
      <c r="R25" s="57">
        <v>2.7686793152462701</v>
      </c>
      <c r="S25" s="56">
        <v>19.1270136869325</v>
      </c>
      <c r="T25" s="56">
        <v>14.558799270749599</v>
      </c>
      <c r="U25" s="58">
        <v>23.883573729566699</v>
      </c>
    </row>
    <row r="26" spans="1:21" ht="12" thickBot="1">
      <c r="A26" s="82"/>
      <c r="B26" s="71" t="s">
        <v>24</v>
      </c>
      <c r="C26" s="72"/>
      <c r="D26" s="56">
        <v>794967.67480000004</v>
      </c>
      <c r="E26" s="56">
        <v>655218.79099999997</v>
      </c>
      <c r="F26" s="57">
        <v>121.328583019836</v>
      </c>
      <c r="G26" s="56">
        <v>717583.01630000002</v>
      </c>
      <c r="H26" s="57">
        <v>10.784070517584199</v>
      </c>
      <c r="I26" s="56">
        <v>194631.7487</v>
      </c>
      <c r="J26" s="57">
        <v>24.482976461774498</v>
      </c>
      <c r="K26" s="56">
        <v>129748.49</v>
      </c>
      <c r="L26" s="57">
        <v>18.081321192495501</v>
      </c>
      <c r="M26" s="57">
        <v>0.500069470558</v>
      </c>
      <c r="N26" s="56">
        <v>18961334.954100002</v>
      </c>
      <c r="O26" s="56">
        <v>130448652.70640001</v>
      </c>
      <c r="P26" s="56">
        <v>44983</v>
      </c>
      <c r="Q26" s="56">
        <v>44666</v>
      </c>
      <c r="R26" s="57">
        <v>0.70971208525500995</v>
      </c>
      <c r="S26" s="56">
        <v>17.672624653758099</v>
      </c>
      <c r="T26" s="56">
        <v>15.574704262750201</v>
      </c>
      <c r="U26" s="58">
        <v>11.8710176451452</v>
      </c>
    </row>
    <row r="27" spans="1:21" ht="12" thickBot="1">
      <c r="A27" s="82"/>
      <c r="B27" s="71" t="s">
        <v>25</v>
      </c>
      <c r="C27" s="72"/>
      <c r="D27" s="56">
        <v>209741.15479999999</v>
      </c>
      <c r="E27" s="56">
        <v>189814.66699999999</v>
      </c>
      <c r="F27" s="57">
        <v>110.497865162338</v>
      </c>
      <c r="G27" s="56">
        <v>163728.8786</v>
      </c>
      <c r="H27" s="57">
        <v>28.102724817660899</v>
      </c>
      <c r="I27" s="56">
        <v>59798.022900000004</v>
      </c>
      <c r="J27" s="57">
        <v>28.510390799087901</v>
      </c>
      <c r="K27" s="56">
        <v>46796.2664</v>
      </c>
      <c r="L27" s="57">
        <v>28.581559221648501</v>
      </c>
      <c r="M27" s="57">
        <v>0.27783747508540502</v>
      </c>
      <c r="N27" s="56">
        <v>5508924.3191</v>
      </c>
      <c r="O27" s="56">
        <v>43937158.5251</v>
      </c>
      <c r="P27" s="56">
        <v>27255</v>
      </c>
      <c r="Q27" s="56">
        <v>25762</v>
      </c>
      <c r="R27" s="57">
        <v>5.7953575032994298</v>
      </c>
      <c r="S27" s="56">
        <v>7.6955110915428397</v>
      </c>
      <c r="T27" s="56">
        <v>7.5105381647387599</v>
      </c>
      <c r="U27" s="58">
        <v>2.4036470690992302</v>
      </c>
    </row>
    <row r="28" spans="1:21" ht="12" thickBot="1">
      <c r="A28" s="82"/>
      <c r="B28" s="71" t="s">
        <v>26</v>
      </c>
      <c r="C28" s="72"/>
      <c r="D28" s="56">
        <v>864721.7916</v>
      </c>
      <c r="E28" s="56">
        <v>681082.78540000005</v>
      </c>
      <c r="F28" s="57">
        <v>126.962802486947</v>
      </c>
      <c r="G28" s="56">
        <v>626839.62899999996</v>
      </c>
      <c r="H28" s="57">
        <v>37.949445375605002</v>
      </c>
      <c r="I28" s="56">
        <v>43289.173300000002</v>
      </c>
      <c r="J28" s="57">
        <v>5.0061388206606603</v>
      </c>
      <c r="K28" s="56">
        <v>9917.6533999999992</v>
      </c>
      <c r="L28" s="57">
        <v>1.5821675818138199</v>
      </c>
      <c r="M28" s="57">
        <v>3.36486047193381</v>
      </c>
      <c r="N28" s="56">
        <v>26346016.647700001</v>
      </c>
      <c r="O28" s="56">
        <v>187896028.2807</v>
      </c>
      <c r="P28" s="56">
        <v>37486</v>
      </c>
      <c r="Q28" s="56">
        <v>37309</v>
      </c>
      <c r="R28" s="57">
        <v>0.474416360663654</v>
      </c>
      <c r="S28" s="56">
        <v>23.067859776983401</v>
      </c>
      <c r="T28" s="56">
        <v>22.818524573159301</v>
      </c>
      <c r="U28" s="58">
        <v>1.08087705679958</v>
      </c>
    </row>
    <row r="29" spans="1:21" ht="12" thickBot="1">
      <c r="A29" s="82"/>
      <c r="B29" s="71" t="s">
        <v>27</v>
      </c>
      <c r="C29" s="72"/>
      <c r="D29" s="56">
        <v>566516.04059999995</v>
      </c>
      <c r="E29" s="56">
        <v>603596.69050000003</v>
      </c>
      <c r="F29" s="57">
        <v>93.856717493052599</v>
      </c>
      <c r="G29" s="56">
        <v>549406.15370000002</v>
      </c>
      <c r="H29" s="57">
        <v>3.1142510481130699</v>
      </c>
      <c r="I29" s="56">
        <v>95587.733200000002</v>
      </c>
      <c r="J29" s="57">
        <v>16.872908505602499</v>
      </c>
      <c r="K29" s="56">
        <v>63440.962299999999</v>
      </c>
      <c r="L29" s="57">
        <v>11.5471881544744</v>
      </c>
      <c r="M29" s="57">
        <v>0.50671947168745901</v>
      </c>
      <c r="N29" s="56">
        <v>17160250.9168</v>
      </c>
      <c r="O29" s="56">
        <v>139185737.0246</v>
      </c>
      <c r="P29" s="56">
        <v>92860</v>
      </c>
      <c r="Q29" s="56">
        <v>95306</v>
      </c>
      <c r="R29" s="57">
        <v>-2.56647010681385</v>
      </c>
      <c r="S29" s="56">
        <v>6.1007542601766103</v>
      </c>
      <c r="T29" s="56">
        <v>5.7494838824418197</v>
      </c>
      <c r="U29" s="58">
        <v>5.7578188327917097</v>
      </c>
    </row>
    <row r="30" spans="1:21" ht="12" thickBot="1">
      <c r="A30" s="82"/>
      <c r="B30" s="71" t="s">
        <v>28</v>
      </c>
      <c r="C30" s="72"/>
      <c r="D30" s="56">
        <v>1216428.3041000001</v>
      </c>
      <c r="E30" s="56">
        <v>1370802.051</v>
      </c>
      <c r="F30" s="57">
        <v>88.738436247058104</v>
      </c>
      <c r="G30" s="56">
        <v>1196355.7161000001</v>
      </c>
      <c r="H30" s="57">
        <v>1.67781101639521</v>
      </c>
      <c r="I30" s="56">
        <v>169626.24669999999</v>
      </c>
      <c r="J30" s="57">
        <v>13.9446152418742</v>
      </c>
      <c r="K30" s="56">
        <v>80022.789000000004</v>
      </c>
      <c r="L30" s="57">
        <v>6.6888792290696202</v>
      </c>
      <c r="M30" s="57">
        <v>1.11972425379975</v>
      </c>
      <c r="N30" s="56">
        <v>35049519.582699999</v>
      </c>
      <c r="O30" s="56">
        <v>217152794.7193</v>
      </c>
      <c r="P30" s="56">
        <v>69350</v>
      </c>
      <c r="Q30" s="56">
        <v>69695</v>
      </c>
      <c r="R30" s="57">
        <v>-0.49501398952579401</v>
      </c>
      <c r="S30" s="56">
        <v>17.540422553713</v>
      </c>
      <c r="T30" s="56">
        <v>16.4169174804505</v>
      </c>
      <c r="U30" s="58">
        <v>6.4052337953778702</v>
      </c>
    </row>
    <row r="31" spans="1:21" ht="12" thickBot="1">
      <c r="A31" s="82"/>
      <c r="B31" s="71" t="s">
        <v>29</v>
      </c>
      <c r="C31" s="72"/>
      <c r="D31" s="56">
        <v>3804212.5865000002</v>
      </c>
      <c r="E31" s="56">
        <v>836462.28850000002</v>
      </c>
      <c r="F31" s="57">
        <v>454.79785984398302</v>
      </c>
      <c r="G31" s="56">
        <v>769528.2855</v>
      </c>
      <c r="H31" s="57">
        <v>394.35643343872903</v>
      </c>
      <c r="I31" s="56">
        <v>542525.98829999997</v>
      </c>
      <c r="J31" s="57">
        <v>14.2611900876744</v>
      </c>
      <c r="K31" s="56">
        <v>-2488.8256000000001</v>
      </c>
      <c r="L31" s="57">
        <v>-0.32342223760922401</v>
      </c>
      <c r="M31" s="57">
        <v>-218.984734768077</v>
      </c>
      <c r="N31" s="56">
        <v>33895836.669600002</v>
      </c>
      <c r="O31" s="56">
        <v>234007902.6859</v>
      </c>
      <c r="P31" s="56">
        <v>54045</v>
      </c>
      <c r="Q31" s="56">
        <v>35234</v>
      </c>
      <c r="R31" s="57">
        <v>53.388772208662097</v>
      </c>
      <c r="S31" s="56">
        <v>70.389723128874095</v>
      </c>
      <c r="T31" s="56">
        <v>36.661896787194202</v>
      </c>
      <c r="U31" s="58">
        <v>47.9158389072348</v>
      </c>
    </row>
    <row r="32" spans="1:21" ht="12" thickBot="1">
      <c r="A32" s="82"/>
      <c r="B32" s="71" t="s">
        <v>30</v>
      </c>
      <c r="C32" s="72"/>
      <c r="D32" s="56">
        <v>101046.5843</v>
      </c>
      <c r="E32" s="56">
        <v>131436.7071</v>
      </c>
      <c r="F32" s="57">
        <v>76.878511741108596</v>
      </c>
      <c r="G32" s="56">
        <v>94147.655299999999</v>
      </c>
      <c r="H32" s="57">
        <v>7.3277756923597002</v>
      </c>
      <c r="I32" s="56">
        <v>24901.1113</v>
      </c>
      <c r="J32" s="57">
        <v>24.6431994436055</v>
      </c>
      <c r="K32" s="56">
        <v>23208.333699999999</v>
      </c>
      <c r="L32" s="57">
        <v>24.650994893125102</v>
      </c>
      <c r="M32" s="57">
        <v>7.2938351450883995E-2</v>
      </c>
      <c r="N32" s="56">
        <v>3803679.3409000002</v>
      </c>
      <c r="O32" s="56">
        <v>22667848.473900001</v>
      </c>
      <c r="P32" s="56">
        <v>19800</v>
      </c>
      <c r="Q32" s="56">
        <v>19003</v>
      </c>
      <c r="R32" s="57">
        <v>4.1940746197968801</v>
      </c>
      <c r="S32" s="56">
        <v>5.1033628434343399</v>
      </c>
      <c r="T32" s="56">
        <v>4.91072624322475</v>
      </c>
      <c r="U32" s="58">
        <v>3.7746992741741399</v>
      </c>
    </row>
    <row r="33" spans="1:21" ht="12" thickBot="1">
      <c r="A33" s="82"/>
      <c r="B33" s="71" t="s">
        <v>70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-2.6362999999999999</v>
      </c>
      <c r="O33" s="56">
        <v>325.29860000000002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71" t="s">
        <v>31</v>
      </c>
      <c r="C34" s="72"/>
      <c r="D34" s="56">
        <v>201423.2702</v>
      </c>
      <c r="E34" s="56">
        <v>101316.4466</v>
      </c>
      <c r="F34" s="57">
        <v>198.80609413319101</v>
      </c>
      <c r="G34" s="56">
        <v>91625.237099999998</v>
      </c>
      <c r="H34" s="57">
        <v>119.83383244090901</v>
      </c>
      <c r="I34" s="56">
        <v>31829.8845</v>
      </c>
      <c r="J34" s="57">
        <v>15.8024862114467</v>
      </c>
      <c r="K34" s="56">
        <v>17334.826799999999</v>
      </c>
      <c r="L34" s="57">
        <v>18.919270878481601</v>
      </c>
      <c r="M34" s="57">
        <v>0.83618128218044796</v>
      </c>
      <c r="N34" s="56">
        <v>4615133.2769999998</v>
      </c>
      <c r="O34" s="56">
        <v>36258306.1721</v>
      </c>
      <c r="P34" s="56">
        <v>10247</v>
      </c>
      <c r="Q34" s="56">
        <v>10180</v>
      </c>
      <c r="R34" s="57">
        <v>0.65815324165030598</v>
      </c>
      <c r="S34" s="56">
        <v>19.656803962135299</v>
      </c>
      <c r="T34" s="56">
        <v>19.447946119842801</v>
      </c>
      <c r="U34" s="58">
        <v>1.0625218763678801</v>
      </c>
    </row>
    <row r="35" spans="1:21" ht="12" customHeight="1" thickBot="1">
      <c r="A35" s="82"/>
      <c r="B35" s="71" t="s">
        <v>78</v>
      </c>
      <c r="C35" s="72"/>
      <c r="D35" s="56">
        <v>12770.0494</v>
      </c>
      <c r="E35" s="59"/>
      <c r="F35" s="59"/>
      <c r="G35" s="59"/>
      <c r="H35" s="59"/>
      <c r="I35" s="56">
        <v>677.52139999999997</v>
      </c>
      <c r="J35" s="57">
        <v>5.3055503450127599</v>
      </c>
      <c r="K35" s="59"/>
      <c r="L35" s="59"/>
      <c r="M35" s="59"/>
      <c r="N35" s="56">
        <v>201814.78219999999</v>
      </c>
      <c r="O35" s="56">
        <v>424094.8321</v>
      </c>
      <c r="P35" s="56">
        <v>1480</v>
      </c>
      <c r="Q35" s="56">
        <v>881</v>
      </c>
      <c r="R35" s="57">
        <v>67.990919409761602</v>
      </c>
      <c r="S35" s="56">
        <v>8.6284117567567602</v>
      </c>
      <c r="T35" s="56">
        <v>9.4849298524404109</v>
      </c>
      <c r="U35" s="58">
        <v>-9.9267179155297995</v>
      </c>
    </row>
    <row r="36" spans="1:21" ht="12" customHeight="1" thickBot="1">
      <c r="A36" s="82"/>
      <c r="B36" s="71" t="s">
        <v>64</v>
      </c>
      <c r="C36" s="72"/>
      <c r="D36" s="56">
        <v>132965.85</v>
      </c>
      <c r="E36" s="59"/>
      <c r="F36" s="59"/>
      <c r="G36" s="56">
        <v>344025.7</v>
      </c>
      <c r="H36" s="57">
        <v>-61.350024140638297</v>
      </c>
      <c r="I36" s="56">
        <v>-7120.64</v>
      </c>
      <c r="J36" s="57">
        <v>-5.3552397100458498</v>
      </c>
      <c r="K36" s="56">
        <v>6839.16</v>
      </c>
      <c r="L36" s="57">
        <v>1.9879793864237501</v>
      </c>
      <c r="M36" s="57">
        <v>-2.0411571011644698</v>
      </c>
      <c r="N36" s="56">
        <v>3333188.09</v>
      </c>
      <c r="O36" s="56">
        <v>29031131.91</v>
      </c>
      <c r="P36" s="56">
        <v>75</v>
      </c>
      <c r="Q36" s="56">
        <v>87</v>
      </c>
      <c r="R36" s="57">
        <v>-13.7931034482759</v>
      </c>
      <c r="S36" s="56">
        <v>1772.8779999999999</v>
      </c>
      <c r="T36" s="56">
        <v>1884.7143678160901</v>
      </c>
      <c r="U36" s="58">
        <v>-6.3081818272939101</v>
      </c>
    </row>
    <row r="37" spans="1:21" ht="12" thickBot="1">
      <c r="A37" s="82"/>
      <c r="B37" s="71" t="s">
        <v>35</v>
      </c>
      <c r="C37" s="72"/>
      <c r="D37" s="56">
        <v>230946.22</v>
      </c>
      <c r="E37" s="59"/>
      <c r="F37" s="59"/>
      <c r="G37" s="56">
        <v>2652280.8199999998</v>
      </c>
      <c r="H37" s="57">
        <v>-91.292542695384697</v>
      </c>
      <c r="I37" s="56">
        <v>-53310.93</v>
      </c>
      <c r="J37" s="57">
        <v>-23.083698880198199</v>
      </c>
      <c r="K37" s="56">
        <v>-459471.04</v>
      </c>
      <c r="L37" s="57">
        <v>-17.323619600732901</v>
      </c>
      <c r="M37" s="57">
        <v>-0.88397325324355602</v>
      </c>
      <c r="N37" s="56">
        <v>9576881.0399999991</v>
      </c>
      <c r="O37" s="56">
        <v>79043374.409999996</v>
      </c>
      <c r="P37" s="56">
        <v>150</v>
      </c>
      <c r="Q37" s="56">
        <v>169</v>
      </c>
      <c r="R37" s="57">
        <v>-11.2426035502959</v>
      </c>
      <c r="S37" s="56">
        <v>1539.6414666666701</v>
      </c>
      <c r="T37" s="56">
        <v>6889.8197633136097</v>
      </c>
      <c r="U37" s="58">
        <v>-347.49507677460201</v>
      </c>
    </row>
    <row r="38" spans="1:21" ht="12" thickBot="1">
      <c r="A38" s="82"/>
      <c r="B38" s="71" t="s">
        <v>36</v>
      </c>
      <c r="C38" s="72"/>
      <c r="D38" s="56">
        <v>577431.69999999995</v>
      </c>
      <c r="E38" s="59"/>
      <c r="F38" s="59"/>
      <c r="G38" s="56">
        <v>6675730.71</v>
      </c>
      <c r="H38" s="57">
        <v>-91.350284709132595</v>
      </c>
      <c r="I38" s="56">
        <v>-64279.43</v>
      </c>
      <c r="J38" s="57">
        <v>-11.131953787781301</v>
      </c>
      <c r="K38" s="56">
        <v>-1128732.73</v>
      </c>
      <c r="L38" s="57">
        <v>-16.9080027196004</v>
      </c>
      <c r="M38" s="57">
        <v>-0.94305168239429005</v>
      </c>
      <c r="N38" s="56">
        <v>21962358.25</v>
      </c>
      <c r="O38" s="56">
        <v>63177346.990000002</v>
      </c>
      <c r="P38" s="56">
        <v>251</v>
      </c>
      <c r="Q38" s="56">
        <v>269</v>
      </c>
      <c r="R38" s="57">
        <v>-6.6914498141263898</v>
      </c>
      <c r="S38" s="56">
        <v>2300.5247011952201</v>
      </c>
      <c r="T38" s="56">
        <v>2205.9197026022298</v>
      </c>
      <c r="U38" s="58">
        <v>4.11232266029731</v>
      </c>
    </row>
    <row r="39" spans="1:21" ht="12" thickBot="1">
      <c r="A39" s="82"/>
      <c r="B39" s="71" t="s">
        <v>37</v>
      </c>
      <c r="C39" s="72"/>
      <c r="D39" s="56">
        <v>268095.09000000003</v>
      </c>
      <c r="E39" s="59"/>
      <c r="F39" s="59"/>
      <c r="G39" s="56">
        <v>3087811.75</v>
      </c>
      <c r="H39" s="57">
        <v>-91.317634891440505</v>
      </c>
      <c r="I39" s="56">
        <v>-68387.33</v>
      </c>
      <c r="J39" s="57">
        <v>-25.508609650404299</v>
      </c>
      <c r="K39" s="56">
        <v>-798123.97</v>
      </c>
      <c r="L39" s="57">
        <v>-25.847559197868801</v>
      </c>
      <c r="M39" s="57">
        <v>-0.91431490273371896</v>
      </c>
      <c r="N39" s="56">
        <v>8814447.2699999996</v>
      </c>
      <c r="O39" s="56">
        <v>51534475.670000002</v>
      </c>
      <c r="P39" s="56">
        <v>196</v>
      </c>
      <c r="Q39" s="56">
        <v>203</v>
      </c>
      <c r="R39" s="57">
        <v>-3.44827586206896</v>
      </c>
      <c r="S39" s="56">
        <v>1367.8320918367299</v>
      </c>
      <c r="T39" s="56">
        <v>1610.82172413793</v>
      </c>
      <c r="U39" s="58">
        <v>-17.7645804445857</v>
      </c>
    </row>
    <row r="40" spans="1:21" ht="12" thickBot="1">
      <c r="A40" s="82"/>
      <c r="B40" s="71" t="s">
        <v>66</v>
      </c>
      <c r="C40" s="72"/>
      <c r="D40" s="56">
        <v>19.71</v>
      </c>
      <c r="E40" s="59"/>
      <c r="F40" s="59"/>
      <c r="G40" s="56">
        <v>1.35</v>
      </c>
      <c r="H40" s="57">
        <v>1360</v>
      </c>
      <c r="I40" s="56">
        <v>-2678.5</v>
      </c>
      <c r="J40" s="57">
        <v>-13589.5484525622</v>
      </c>
      <c r="K40" s="56">
        <v>1.35</v>
      </c>
      <c r="L40" s="57">
        <v>100</v>
      </c>
      <c r="M40" s="57">
        <v>-1985.07407407407</v>
      </c>
      <c r="N40" s="56">
        <v>49.49</v>
      </c>
      <c r="O40" s="56">
        <v>1302.75</v>
      </c>
      <c r="P40" s="56">
        <v>13</v>
      </c>
      <c r="Q40" s="59"/>
      <c r="R40" s="59"/>
      <c r="S40" s="56">
        <v>1.51615384615385</v>
      </c>
      <c r="T40" s="59"/>
      <c r="U40" s="60"/>
    </row>
    <row r="41" spans="1:21" ht="12" customHeight="1" thickBot="1">
      <c r="A41" s="82"/>
      <c r="B41" s="71" t="s">
        <v>32</v>
      </c>
      <c r="C41" s="72"/>
      <c r="D41" s="56">
        <v>86130.7693</v>
      </c>
      <c r="E41" s="59"/>
      <c r="F41" s="59"/>
      <c r="G41" s="56">
        <v>243945.299</v>
      </c>
      <c r="H41" s="57">
        <v>-64.692589013572302</v>
      </c>
      <c r="I41" s="56">
        <v>2989.1017999999999</v>
      </c>
      <c r="J41" s="57">
        <v>3.4704227354439801</v>
      </c>
      <c r="K41" s="56">
        <v>10261.5942</v>
      </c>
      <c r="L41" s="57">
        <v>4.2065144284661899</v>
      </c>
      <c r="M41" s="57">
        <v>-0.70870980261526995</v>
      </c>
      <c r="N41" s="56">
        <v>1385785.9002</v>
      </c>
      <c r="O41" s="56">
        <v>14557898.2797</v>
      </c>
      <c r="P41" s="56">
        <v>95</v>
      </c>
      <c r="Q41" s="56">
        <v>89</v>
      </c>
      <c r="R41" s="57">
        <v>6.7415730337078603</v>
      </c>
      <c r="S41" s="56">
        <v>906.63967684210502</v>
      </c>
      <c r="T41" s="56">
        <v>490.17574494382001</v>
      </c>
      <c r="U41" s="58">
        <v>45.934889299005803</v>
      </c>
    </row>
    <row r="42" spans="1:21" ht="12" thickBot="1">
      <c r="A42" s="82"/>
      <c r="B42" s="71" t="s">
        <v>33</v>
      </c>
      <c r="C42" s="72"/>
      <c r="D42" s="56">
        <v>533961.6618</v>
      </c>
      <c r="E42" s="56">
        <v>1107662.693</v>
      </c>
      <c r="F42" s="57">
        <v>48.2061610609829</v>
      </c>
      <c r="G42" s="56">
        <v>1842242.6743000001</v>
      </c>
      <c r="H42" s="57">
        <v>-71.015671862943293</v>
      </c>
      <c r="I42" s="56">
        <v>55131.592600000004</v>
      </c>
      <c r="J42" s="57">
        <v>10.325009554833899</v>
      </c>
      <c r="K42" s="56">
        <v>3263.8159000000001</v>
      </c>
      <c r="L42" s="57">
        <v>0.17716536184572701</v>
      </c>
      <c r="M42" s="57">
        <v>15.8917593054192</v>
      </c>
      <c r="N42" s="56">
        <v>13480501.705600001</v>
      </c>
      <c r="O42" s="56">
        <v>90571580.248099998</v>
      </c>
      <c r="P42" s="56">
        <v>2089</v>
      </c>
      <c r="Q42" s="56">
        <v>2056</v>
      </c>
      <c r="R42" s="57">
        <v>1.60505836575875</v>
      </c>
      <c r="S42" s="56">
        <v>255.60634839636199</v>
      </c>
      <c r="T42" s="56">
        <v>220.48706094357999</v>
      </c>
      <c r="U42" s="58">
        <v>13.739599064387701</v>
      </c>
    </row>
    <row r="43" spans="1:21" ht="12" thickBot="1">
      <c r="A43" s="82"/>
      <c r="B43" s="71" t="s">
        <v>38</v>
      </c>
      <c r="C43" s="72"/>
      <c r="D43" s="56">
        <v>167423.17000000001</v>
      </c>
      <c r="E43" s="59"/>
      <c r="F43" s="59"/>
      <c r="G43" s="56">
        <v>1270015.29</v>
      </c>
      <c r="H43" s="57">
        <v>-86.817231940569798</v>
      </c>
      <c r="I43" s="56">
        <v>-55358.1</v>
      </c>
      <c r="J43" s="57">
        <v>-33.064778309955599</v>
      </c>
      <c r="K43" s="56">
        <v>-209419.33</v>
      </c>
      <c r="L43" s="57">
        <v>-16.4895125002786</v>
      </c>
      <c r="M43" s="57">
        <v>-0.73565907215919402</v>
      </c>
      <c r="N43" s="56">
        <v>4017994.02</v>
      </c>
      <c r="O43" s="56">
        <v>37495278.079999998</v>
      </c>
      <c r="P43" s="56">
        <v>130</v>
      </c>
      <c r="Q43" s="56">
        <v>91</v>
      </c>
      <c r="R43" s="57">
        <v>42.857142857142897</v>
      </c>
      <c r="S43" s="56">
        <v>1287.87053846154</v>
      </c>
      <c r="T43" s="56">
        <v>1334.5174725274701</v>
      </c>
      <c r="U43" s="58">
        <v>-3.62202043395274</v>
      </c>
    </row>
    <row r="44" spans="1:21" ht="12" thickBot="1">
      <c r="A44" s="82"/>
      <c r="B44" s="71" t="s">
        <v>39</v>
      </c>
      <c r="C44" s="72"/>
      <c r="D44" s="56">
        <v>75676.98</v>
      </c>
      <c r="E44" s="59"/>
      <c r="F44" s="59"/>
      <c r="G44" s="56">
        <v>526846.32999999996</v>
      </c>
      <c r="H44" s="57">
        <v>-85.635853247758206</v>
      </c>
      <c r="I44" s="56">
        <v>8335.2199999999993</v>
      </c>
      <c r="J44" s="57">
        <v>11.0142080194004</v>
      </c>
      <c r="K44" s="56">
        <v>61591.34</v>
      </c>
      <c r="L44" s="57">
        <v>11.6905701896035</v>
      </c>
      <c r="M44" s="57">
        <v>-0.86466896157803996</v>
      </c>
      <c r="N44" s="56">
        <v>1898683.11</v>
      </c>
      <c r="O44" s="56">
        <v>15431924.01</v>
      </c>
      <c r="P44" s="56">
        <v>56</v>
      </c>
      <c r="Q44" s="56">
        <v>55</v>
      </c>
      <c r="R44" s="57">
        <v>1.8181818181818099</v>
      </c>
      <c r="S44" s="56">
        <v>1351.3746428571401</v>
      </c>
      <c r="T44" s="56">
        <v>1075.88218181818</v>
      </c>
      <c r="U44" s="58">
        <v>20.3860907480476</v>
      </c>
    </row>
    <row r="45" spans="1:21" ht="12" thickBot="1">
      <c r="A45" s="82"/>
      <c r="B45" s="71" t="s">
        <v>72</v>
      </c>
      <c r="C45" s="72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6">
        <v>-120.5128</v>
      </c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71" t="s">
        <v>34</v>
      </c>
      <c r="C46" s="72"/>
      <c r="D46" s="61">
        <v>8409.1218000000008</v>
      </c>
      <c r="E46" s="62"/>
      <c r="F46" s="62"/>
      <c r="G46" s="61">
        <v>18110.094700000001</v>
      </c>
      <c r="H46" s="63">
        <v>-53.566660256061503</v>
      </c>
      <c r="I46" s="61">
        <v>365.86739999999998</v>
      </c>
      <c r="J46" s="63">
        <v>4.3508395846995596</v>
      </c>
      <c r="K46" s="61">
        <v>2014.8853999999999</v>
      </c>
      <c r="L46" s="63">
        <v>11.1257584975522</v>
      </c>
      <c r="M46" s="63">
        <v>-0.81841776212185602</v>
      </c>
      <c r="N46" s="61">
        <v>577746.83169999998</v>
      </c>
      <c r="O46" s="61">
        <v>5308737.9930999996</v>
      </c>
      <c r="P46" s="61">
        <v>16</v>
      </c>
      <c r="Q46" s="61">
        <v>19</v>
      </c>
      <c r="R46" s="63">
        <v>-15.789473684210501</v>
      </c>
      <c r="S46" s="61">
        <v>525.57011250000005</v>
      </c>
      <c r="T46" s="61">
        <v>454.47613684210501</v>
      </c>
      <c r="U46" s="64">
        <v>13.527020271323901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9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247777</v>
      </c>
      <c r="D2" s="37">
        <v>1165739.25117949</v>
      </c>
      <c r="E2" s="37">
        <v>1330871.9844589699</v>
      </c>
      <c r="F2" s="37">
        <v>-165132.733279487</v>
      </c>
      <c r="G2" s="37">
        <v>1330871.9844589699</v>
      </c>
      <c r="H2" s="37">
        <v>-0.14165494823341199</v>
      </c>
    </row>
    <row r="3" spans="1:8">
      <c r="A3" s="37">
        <v>2</v>
      </c>
      <c r="B3" s="37">
        <v>13</v>
      </c>
      <c r="C3" s="37">
        <v>11128</v>
      </c>
      <c r="D3" s="37">
        <v>91886.290654700904</v>
      </c>
      <c r="E3" s="37">
        <v>89710.438552136795</v>
      </c>
      <c r="F3" s="37">
        <v>2175.8521025640998</v>
      </c>
      <c r="G3" s="37">
        <v>89710.438552136795</v>
      </c>
      <c r="H3" s="37">
        <v>2.3679833923656E-2</v>
      </c>
    </row>
    <row r="4" spans="1:8">
      <c r="A4" s="37">
        <v>3</v>
      </c>
      <c r="B4" s="37">
        <v>14</v>
      </c>
      <c r="C4" s="37">
        <v>144836</v>
      </c>
      <c r="D4" s="37">
        <v>163980.724312231</v>
      </c>
      <c r="E4" s="37">
        <v>160740.42499931299</v>
      </c>
      <c r="F4" s="37">
        <v>3240.2993129179299</v>
      </c>
      <c r="G4" s="37">
        <v>160740.42499931299</v>
      </c>
      <c r="H4" s="37">
        <v>1.97602451538644E-2</v>
      </c>
    </row>
    <row r="5" spans="1:8">
      <c r="A5" s="37">
        <v>4</v>
      </c>
      <c r="B5" s="37">
        <v>15</v>
      </c>
      <c r="C5" s="37">
        <v>5289</v>
      </c>
      <c r="D5" s="37">
        <v>75257.347156947304</v>
      </c>
      <c r="E5" s="37">
        <v>83203.875635254502</v>
      </c>
      <c r="F5" s="37">
        <v>-7946.5284783072402</v>
      </c>
      <c r="G5" s="37">
        <v>83203.875635254502</v>
      </c>
      <c r="H5" s="37">
        <v>-0.10559139776392799</v>
      </c>
    </row>
    <row r="6" spans="1:8">
      <c r="A6" s="37">
        <v>5</v>
      </c>
      <c r="B6" s="37">
        <v>16</v>
      </c>
      <c r="C6" s="37">
        <v>14625</v>
      </c>
      <c r="D6" s="37">
        <v>413531.331466667</v>
      </c>
      <c r="E6" s="37">
        <v>517305.451517949</v>
      </c>
      <c r="F6" s="37">
        <v>-103774.12005128201</v>
      </c>
      <c r="G6" s="37">
        <v>517305.451517949</v>
      </c>
      <c r="H6" s="37">
        <v>-0.25094620928292799</v>
      </c>
    </row>
    <row r="7" spans="1:8">
      <c r="A7" s="37">
        <v>6</v>
      </c>
      <c r="B7" s="37">
        <v>17</v>
      </c>
      <c r="C7" s="37">
        <v>35665</v>
      </c>
      <c r="D7" s="37">
        <v>369240.48015470098</v>
      </c>
      <c r="E7" s="37">
        <v>402104.090935043</v>
      </c>
      <c r="F7" s="37">
        <v>-32863.6107803419</v>
      </c>
      <c r="G7" s="37">
        <v>402104.090935043</v>
      </c>
      <c r="H7" s="37">
        <v>-8.9003271706755996E-2</v>
      </c>
    </row>
    <row r="8" spans="1:8">
      <c r="A8" s="37">
        <v>7</v>
      </c>
      <c r="B8" s="37">
        <v>18</v>
      </c>
      <c r="C8" s="37">
        <v>46310</v>
      </c>
      <c r="D8" s="37">
        <v>118389.501030769</v>
      </c>
      <c r="E8" s="37">
        <v>94924.542814529894</v>
      </c>
      <c r="F8" s="37">
        <v>23464.958216239302</v>
      </c>
      <c r="G8" s="37">
        <v>94924.542814529894</v>
      </c>
      <c r="H8" s="37">
        <v>0.19820134397002701</v>
      </c>
    </row>
    <row r="9" spans="1:8">
      <c r="A9" s="37">
        <v>8</v>
      </c>
      <c r="B9" s="37">
        <v>19</v>
      </c>
      <c r="C9" s="37">
        <v>24094</v>
      </c>
      <c r="D9" s="37">
        <v>121945.86021880301</v>
      </c>
      <c r="E9" s="37">
        <v>143749.96240598301</v>
      </c>
      <c r="F9" s="37">
        <v>-21804.102187179498</v>
      </c>
      <c r="G9" s="37">
        <v>143749.96240598301</v>
      </c>
      <c r="H9" s="37">
        <v>-0.17880149558219599</v>
      </c>
    </row>
    <row r="10" spans="1:8">
      <c r="A10" s="37">
        <v>9</v>
      </c>
      <c r="B10" s="37">
        <v>21</v>
      </c>
      <c r="C10" s="37">
        <v>358809</v>
      </c>
      <c r="D10" s="37">
        <v>1250076.1100717899</v>
      </c>
      <c r="E10" s="37">
        <v>1367411.5211</v>
      </c>
      <c r="F10" s="37">
        <v>-117335.411028205</v>
      </c>
      <c r="G10" s="37">
        <v>1367411.5211</v>
      </c>
      <c r="H10" s="37">
        <v>-9.3862613710349402E-2</v>
      </c>
    </row>
    <row r="11" spans="1:8">
      <c r="A11" s="37">
        <v>10</v>
      </c>
      <c r="B11" s="37">
        <v>22</v>
      </c>
      <c r="C11" s="37">
        <v>101724</v>
      </c>
      <c r="D11" s="37">
        <v>730673.18757435901</v>
      </c>
      <c r="E11" s="37">
        <v>717631.12554615398</v>
      </c>
      <c r="F11" s="37">
        <v>13042.0620282051</v>
      </c>
      <c r="G11" s="37">
        <v>717631.12554615398</v>
      </c>
      <c r="H11" s="37">
        <v>1.78493781488018E-2</v>
      </c>
    </row>
    <row r="12" spans="1:8">
      <c r="A12" s="37">
        <v>11</v>
      </c>
      <c r="B12" s="37">
        <v>23</v>
      </c>
      <c r="C12" s="37">
        <v>207300.95800000001</v>
      </c>
      <c r="D12" s="37">
        <v>1768067.0990700901</v>
      </c>
      <c r="E12" s="37">
        <v>1611075.5556572599</v>
      </c>
      <c r="F12" s="37">
        <v>156991.54341282</v>
      </c>
      <c r="G12" s="37">
        <v>1611075.5556572599</v>
      </c>
      <c r="H12" s="37">
        <v>8.8792751980617798E-2</v>
      </c>
    </row>
    <row r="13" spans="1:8">
      <c r="A13" s="37">
        <v>12</v>
      </c>
      <c r="B13" s="37">
        <v>24</v>
      </c>
      <c r="C13" s="37">
        <v>14916</v>
      </c>
      <c r="D13" s="37">
        <v>543682.93021452997</v>
      </c>
      <c r="E13" s="37">
        <v>546156.97996837599</v>
      </c>
      <c r="F13" s="37">
        <v>-2474.04975384615</v>
      </c>
      <c r="G13" s="37">
        <v>546156.97996837599</v>
      </c>
      <c r="H13" s="37">
        <v>-4.5505378527700502E-3</v>
      </c>
    </row>
    <row r="14" spans="1:8">
      <c r="A14" s="37">
        <v>13</v>
      </c>
      <c r="B14" s="37">
        <v>25</v>
      </c>
      <c r="C14" s="37">
        <v>96140</v>
      </c>
      <c r="D14" s="37">
        <v>1312776.7079</v>
      </c>
      <c r="E14" s="37">
        <v>1280573.1517</v>
      </c>
      <c r="F14" s="37">
        <v>32203.556199999999</v>
      </c>
      <c r="G14" s="37">
        <v>1280573.1517</v>
      </c>
      <c r="H14" s="37">
        <v>2.45308710965133E-2</v>
      </c>
    </row>
    <row r="15" spans="1:8">
      <c r="A15" s="37">
        <v>14</v>
      </c>
      <c r="B15" s="37">
        <v>26</v>
      </c>
      <c r="C15" s="37">
        <v>67321</v>
      </c>
      <c r="D15" s="37">
        <v>330273.35753716802</v>
      </c>
      <c r="E15" s="37">
        <v>312714.86657787598</v>
      </c>
      <c r="F15" s="37">
        <v>17558.490959292001</v>
      </c>
      <c r="G15" s="37">
        <v>312714.86657787598</v>
      </c>
      <c r="H15" s="37">
        <v>5.3163510039758603E-2</v>
      </c>
    </row>
    <row r="16" spans="1:8">
      <c r="A16" s="37">
        <v>15</v>
      </c>
      <c r="B16" s="37">
        <v>27</v>
      </c>
      <c r="C16" s="37">
        <v>173032.326</v>
      </c>
      <c r="D16" s="37">
        <v>1237891.6956019001</v>
      </c>
      <c r="E16" s="37">
        <v>1232800.6385170601</v>
      </c>
      <c r="F16" s="37">
        <v>5091.0570848423004</v>
      </c>
      <c r="G16" s="37">
        <v>1232800.6385170601</v>
      </c>
      <c r="H16" s="37">
        <v>4.1126837694527704E-3</v>
      </c>
    </row>
    <row r="17" spans="1:8">
      <c r="A17" s="37">
        <v>16</v>
      </c>
      <c r="B17" s="37">
        <v>29</v>
      </c>
      <c r="C17" s="37">
        <v>382143</v>
      </c>
      <c r="D17" s="37">
        <v>4633033.8414940201</v>
      </c>
      <c r="E17" s="37">
        <v>5528471.9986640997</v>
      </c>
      <c r="F17" s="37">
        <v>-895438.157170085</v>
      </c>
      <c r="G17" s="37">
        <v>5528471.9986640997</v>
      </c>
      <c r="H17" s="37">
        <v>-0.19327252677293899</v>
      </c>
    </row>
    <row r="18" spans="1:8">
      <c r="A18" s="37">
        <v>17</v>
      </c>
      <c r="B18" s="37">
        <v>31</v>
      </c>
      <c r="C18" s="37">
        <v>31625.957999999999</v>
      </c>
      <c r="D18" s="37">
        <v>282285.27386522997</v>
      </c>
      <c r="E18" s="37">
        <v>247375.760419673</v>
      </c>
      <c r="F18" s="37">
        <v>34909.513445556397</v>
      </c>
      <c r="G18" s="37">
        <v>247375.760419673</v>
      </c>
      <c r="H18" s="37">
        <v>0.12366749766133101</v>
      </c>
    </row>
    <row r="19" spans="1:8">
      <c r="A19" s="37">
        <v>18</v>
      </c>
      <c r="B19" s="37">
        <v>32</v>
      </c>
      <c r="C19" s="37">
        <v>17560.995999999999</v>
      </c>
      <c r="D19" s="37">
        <v>313464.97573946702</v>
      </c>
      <c r="E19" s="37">
        <v>293692.955852193</v>
      </c>
      <c r="F19" s="37">
        <v>19772.019887274499</v>
      </c>
      <c r="G19" s="37">
        <v>293692.955852193</v>
      </c>
      <c r="H19" s="37">
        <v>6.3075690802878698E-2</v>
      </c>
    </row>
    <row r="20" spans="1:8">
      <c r="A20" s="37">
        <v>19</v>
      </c>
      <c r="B20" s="37">
        <v>33</v>
      </c>
      <c r="C20" s="37">
        <v>71011.892000000007</v>
      </c>
      <c r="D20" s="37">
        <v>694120.52035471599</v>
      </c>
      <c r="E20" s="37">
        <v>600335.95660695701</v>
      </c>
      <c r="F20" s="37">
        <v>93784.563747758599</v>
      </c>
      <c r="G20" s="37">
        <v>600335.95660695701</v>
      </c>
      <c r="H20" s="37">
        <v>0.13511279525323899</v>
      </c>
    </row>
    <row r="21" spans="1:8">
      <c r="A21" s="37">
        <v>20</v>
      </c>
      <c r="B21" s="37">
        <v>34</v>
      </c>
      <c r="C21" s="37">
        <v>35861.838000000003</v>
      </c>
      <c r="D21" s="37">
        <v>204175.90051660201</v>
      </c>
      <c r="E21" s="37">
        <v>149943.12774426799</v>
      </c>
      <c r="F21" s="37">
        <v>54232.772772333898</v>
      </c>
      <c r="G21" s="37">
        <v>149943.12774426799</v>
      </c>
      <c r="H21" s="37">
        <v>0.265617894350484</v>
      </c>
    </row>
    <row r="22" spans="1:8">
      <c r="A22" s="37">
        <v>21</v>
      </c>
      <c r="B22" s="37">
        <v>35</v>
      </c>
      <c r="C22" s="37">
        <v>26851.022000000001</v>
      </c>
      <c r="D22" s="37">
        <v>843855.28346991201</v>
      </c>
      <c r="E22" s="37">
        <v>821432.61268141598</v>
      </c>
      <c r="F22" s="37">
        <v>22422.670788495601</v>
      </c>
      <c r="G22" s="37">
        <v>821432.61268141598</v>
      </c>
      <c r="H22" s="37">
        <v>2.65717016030215E-2</v>
      </c>
    </row>
    <row r="23" spans="1:8">
      <c r="A23" s="37">
        <v>22</v>
      </c>
      <c r="B23" s="37">
        <v>36</v>
      </c>
      <c r="C23" s="37">
        <v>135012.22399999999</v>
      </c>
      <c r="D23" s="37">
        <v>555502.56184513296</v>
      </c>
      <c r="E23" s="37">
        <v>470928.29668357997</v>
      </c>
      <c r="F23" s="37">
        <v>84574.265161552903</v>
      </c>
      <c r="G23" s="37">
        <v>470928.29668357997</v>
      </c>
      <c r="H23" s="37">
        <v>0.15224820004544101</v>
      </c>
    </row>
    <row r="24" spans="1:8">
      <c r="A24" s="37">
        <v>23</v>
      </c>
      <c r="B24" s="37">
        <v>37</v>
      </c>
      <c r="C24" s="37">
        <v>152098.85500000001</v>
      </c>
      <c r="D24" s="37">
        <v>1190832.11231416</v>
      </c>
      <c r="E24" s="37">
        <v>1046802.18136134</v>
      </c>
      <c r="F24" s="37">
        <v>144029.93095282</v>
      </c>
      <c r="G24" s="37">
        <v>1046802.18136134</v>
      </c>
      <c r="H24" s="37">
        <v>0.120948981358022</v>
      </c>
    </row>
    <row r="25" spans="1:8">
      <c r="A25" s="37">
        <v>24</v>
      </c>
      <c r="B25" s="37">
        <v>38</v>
      </c>
      <c r="C25" s="37">
        <v>814877.84900000005</v>
      </c>
      <c r="D25" s="37">
        <v>3131053.4982858398</v>
      </c>
      <c r="E25" s="37">
        <v>3261686.2909592902</v>
      </c>
      <c r="F25" s="37">
        <v>-130632.792673451</v>
      </c>
      <c r="G25" s="37">
        <v>3261686.2909592902</v>
      </c>
      <c r="H25" s="37">
        <v>-4.1721673789658603E-2</v>
      </c>
    </row>
    <row r="26" spans="1:8">
      <c r="A26" s="37">
        <v>25</v>
      </c>
      <c r="B26" s="37">
        <v>39</v>
      </c>
      <c r="C26" s="37">
        <v>54574.025999999998</v>
      </c>
      <c r="D26" s="37">
        <v>98729.299483594295</v>
      </c>
      <c r="E26" s="37">
        <v>76145.474781962504</v>
      </c>
      <c r="F26" s="37">
        <v>22583.824701631798</v>
      </c>
      <c r="G26" s="37">
        <v>76145.474781962504</v>
      </c>
      <c r="H26" s="37">
        <v>0.22874490976596601</v>
      </c>
    </row>
    <row r="27" spans="1:8">
      <c r="A27" s="37">
        <v>26</v>
      </c>
      <c r="B27" s="37">
        <v>42</v>
      </c>
      <c r="C27" s="37">
        <v>8349.8310000000001</v>
      </c>
      <c r="D27" s="37">
        <v>191124.27129999999</v>
      </c>
      <c r="E27" s="37">
        <v>169593.3817</v>
      </c>
      <c r="F27" s="37">
        <v>21530.889599999999</v>
      </c>
      <c r="G27" s="37">
        <v>169593.3817</v>
      </c>
      <c r="H27" s="37">
        <v>0.112653874118394</v>
      </c>
    </row>
    <row r="28" spans="1:8">
      <c r="A28" s="37">
        <v>27</v>
      </c>
      <c r="B28" s="37">
        <v>43</v>
      </c>
      <c r="C28" s="37">
        <v>1879.2470000000001</v>
      </c>
      <c r="D28" s="37">
        <v>12241.9064</v>
      </c>
      <c r="E28" s="37">
        <v>12092.526</v>
      </c>
      <c r="F28" s="37">
        <v>149.38040000000001</v>
      </c>
      <c r="G28" s="37">
        <v>12092.526</v>
      </c>
      <c r="H28" s="37">
        <v>1.22023805050494E-2</v>
      </c>
    </row>
    <row r="29" spans="1:8">
      <c r="A29" s="37">
        <v>28</v>
      </c>
      <c r="B29" s="37">
        <v>75</v>
      </c>
      <c r="C29" s="37">
        <v>100</v>
      </c>
      <c r="D29" s="37">
        <v>86130.769230769205</v>
      </c>
      <c r="E29" s="37">
        <v>83141.666666666701</v>
      </c>
      <c r="F29" s="37">
        <v>2989.1025641025599</v>
      </c>
      <c r="G29" s="37">
        <v>83141.666666666701</v>
      </c>
      <c r="H29" s="37">
        <v>3.4704236253758403E-2</v>
      </c>
    </row>
    <row r="30" spans="1:8">
      <c r="A30" s="37">
        <v>29</v>
      </c>
      <c r="B30" s="37">
        <v>76</v>
      </c>
      <c r="C30" s="37">
        <v>2406</v>
      </c>
      <c r="D30" s="37">
        <v>506374.21674615401</v>
      </c>
      <c r="E30" s="37">
        <v>478830.07002734998</v>
      </c>
      <c r="F30" s="37">
        <v>27544.1467188034</v>
      </c>
      <c r="G30" s="37">
        <v>478830.07002734998</v>
      </c>
      <c r="H30" s="37">
        <v>5.4394844381682503E-2</v>
      </c>
    </row>
    <row r="31" spans="1:8">
      <c r="A31" s="30">
        <v>30</v>
      </c>
      <c r="B31" s="39">
        <v>99</v>
      </c>
      <c r="C31" s="40">
        <v>14</v>
      </c>
      <c r="D31" s="40">
        <v>8409.1218515997298</v>
      </c>
      <c r="E31" s="40">
        <v>8043.2542772861398</v>
      </c>
      <c r="F31" s="40">
        <v>365.867574313592</v>
      </c>
      <c r="G31" s="40">
        <v>8043.2542772861398</v>
      </c>
      <c r="H31" s="40">
        <v>4.3508416309128703E-2</v>
      </c>
    </row>
    <row r="32" spans="1:8">
      <c r="A32" s="30"/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75</v>
      </c>
      <c r="D34" s="34">
        <v>132965.85</v>
      </c>
      <c r="E34" s="34">
        <v>140086.49</v>
      </c>
      <c r="F34" s="30"/>
      <c r="G34" s="30"/>
      <c r="H34" s="30"/>
    </row>
    <row r="35" spans="1:8">
      <c r="A35" s="30"/>
      <c r="B35" s="33">
        <v>71</v>
      </c>
      <c r="C35" s="34">
        <v>130</v>
      </c>
      <c r="D35" s="34">
        <v>230946.22</v>
      </c>
      <c r="E35" s="34">
        <v>284257.15000000002</v>
      </c>
      <c r="F35" s="30"/>
      <c r="G35" s="30"/>
      <c r="H35" s="30"/>
    </row>
    <row r="36" spans="1:8">
      <c r="A36" s="30"/>
      <c r="B36" s="33">
        <v>72</v>
      </c>
      <c r="C36" s="34">
        <v>221</v>
      </c>
      <c r="D36" s="34">
        <v>577431.69999999995</v>
      </c>
      <c r="E36" s="34">
        <v>641711.13</v>
      </c>
      <c r="F36" s="30"/>
      <c r="G36" s="30"/>
      <c r="H36" s="30"/>
    </row>
    <row r="37" spans="1:8">
      <c r="A37" s="30"/>
      <c r="B37" s="33">
        <v>73</v>
      </c>
      <c r="C37" s="34">
        <v>174</v>
      </c>
      <c r="D37" s="34">
        <v>268095.09000000003</v>
      </c>
      <c r="E37" s="34">
        <v>336482.42</v>
      </c>
      <c r="F37" s="30"/>
      <c r="G37" s="30"/>
      <c r="H37" s="30"/>
    </row>
    <row r="38" spans="1:8">
      <c r="A38" s="30"/>
      <c r="B38" s="33">
        <v>74</v>
      </c>
      <c r="C38" s="34">
        <v>139</v>
      </c>
      <c r="D38" s="34">
        <v>19.71</v>
      </c>
      <c r="E38" s="34">
        <v>2698.21</v>
      </c>
      <c r="F38" s="30"/>
      <c r="G38" s="30"/>
      <c r="H38" s="30"/>
    </row>
    <row r="39" spans="1:8">
      <c r="A39" s="30"/>
      <c r="B39" s="33">
        <v>77</v>
      </c>
      <c r="C39" s="34">
        <v>120</v>
      </c>
      <c r="D39" s="34">
        <v>167423.17000000001</v>
      </c>
      <c r="E39" s="34">
        <v>222781.27</v>
      </c>
      <c r="F39" s="34"/>
      <c r="G39" s="30"/>
      <c r="H39" s="30"/>
    </row>
    <row r="40" spans="1:8">
      <c r="A40" s="30"/>
      <c r="B40" s="33">
        <v>78</v>
      </c>
      <c r="C40" s="34">
        <v>56</v>
      </c>
      <c r="D40" s="34">
        <v>75676.98</v>
      </c>
      <c r="E40" s="34">
        <v>67341.759999999995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2016-06-30T00:49:32Z</dcterms:modified>
</cp:coreProperties>
</file>