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<sst xmlns="http://schemas.openxmlformats.org/spreadsheetml/2006/main" count="117" uniqueCount="75">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</sst>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28" sqref="K2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13275244.799100002</v>
      </c>
      <c r="F3" s="25">
        <f>RA!I7</f>
        <v>1576789.875</v>
      </c>
      <c r="G3" s="16">
        <f>SUM(G4:G40)</f>
        <v>11698454.9241</v>
      </c>
      <c r="H3" s="27">
        <f>RA!J7</f>
        <v>11.877670799011501</v>
      </c>
      <c r="I3" s="20">
        <f>SUM(I4:I40)</f>
        <v>13275249.223409327</v>
      </c>
      <c r="J3" s="21">
        <f>SUM(J4:J40)</f>
        <v>11698454.912901729</v>
      </c>
      <c r="K3" s="22">
        <f>E3-I3</f>
        <v>-4.4243093244731426</v>
      </c>
      <c r="L3" s="22">
        <f>G3-J3</f>
        <v>1.1198271065950394E-2</v>
      </c>
    </row>
    <row r="4" spans="1:13" x14ac:dyDescent="0.15">
      <c r="A4" s="43">
        <f>RA!A8</f>
        <v>42261</v>
      </c>
      <c r="B4" s="12">
        <v>12</v>
      </c>
      <c r="C4" s="40" t="s">
        <v>6</v>
      </c>
      <c r="D4" s="40"/>
      <c r="E4" s="15">
        <f>VLOOKUP(C4,RA!B8:D36,3,0)</f>
        <v>467794.9301</v>
      </c>
      <c r="F4" s="25">
        <f>VLOOKUP(C4,RA!B8:I39,8,0)</f>
        <v>127889.49770000001</v>
      </c>
      <c r="G4" s="16">
        <f t="shared" ref="G4:G40" si="0">E4-F4</f>
        <v>339905.43239999999</v>
      </c>
      <c r="H4" s="27">
        <f>RA!J8</f>
        <v>27.338795158096602</v>
      </c>
      <c r="I4" s="20">
        <f>VLOOKUP(B4,RMS!B:D,3,FALSE)</f>
        <v>467795.62161282101</v>
      </c>
      <c r="J4" s="21">
        <f>VLOOKUP(B4,RMS!B:E,4,FALSE)</f>
        <v>339905.44643076899</v>
      </c>
      <c r="K4" s="22">
        <f t="shared" ref="K4:K40" si="1">E4-I4</f>
        <v>-0.69151282100938261</v>
      </c>
      <c r="L4" s="22">
        <f t="shared" ref="L4:L40" si="2">G4-J4</f>
        <v>-1.4030769001692533E-2</v>
      </c>
    </row>
    <row r="5" spans="1:13" x14ac:dyDescent="0.15">
      <c r="A5" s="43"/>
      <c r="B5" s="12">
        <v>13</v>
      </c>
      <c r="C5" s="40" t="s">
        <v>7</v>
      </c>
      <c r="D5" s="40"/>
      <c r="E5" s="15">
        <f>VLOOKUP(C5,RA!B8:D37,3,0)</f>
        <v>62616.914299999997</v>
      </c>
      <c r="F5" s="25">
        <f>VLOOKUP(C5,RA!B9:I40,8,0)</f>
        <v>15086.7978</v>
      </c>
      <c r="G5" s="16">
        <f t="shared" si="0"/>
        <v>47530.116499999996</v>
      </c>
      <c r="H5" s="27">
        <f>RA!J9</f>
        <v>24.093805912758</v>
      </c>
      <c r="I5" s="20">
        <f>VLOOKUP(B5,RMS!B:D,3,FALSE)</f>
        <v>62616.951569109697</v>
      </c>
      <c r="J5" s="21">
        <f>VLOOKUP(B5,RMS!B:E,4,FALSE)</f>
        <v>47530.128955623601</v>
      </c>
      <c r="K5" s="22">
        <f t="shared" si="1"/>
        <v>-3.7269109699991532E-2</v>
      </c>
      <c r="L5" s="22">
        <f t="shared" si="2"/>
        <v>-1.245562360418262E-2</v>
      </c>
      <c r="M5" s="34"/>
    </row>
    <row r="6" spans="1:13" x14ac:dyDescent="0.15">
      <c r="A6" s="43"/>
      <c r="B6" s="12">
        <v>14</v>
      </c>
      <c r="C6" s="40" t="s">
        <v>8</v>
      </c>
      <c r="D6" s="40"/>
      <c r="E6" s="15">
        <f>VLOOKUP(C6,RA!B10:D38,3,0)</f>
        <v>88271.384900000005</v>
      </c>
      <c r="F6" s="25">
        <f>VLOOKUP(C6,RA!B10:I41,8,0)</f>
        <v>24398.7778</v>
      </c>
      <c r="G6" s="16">
        <f t="shared" si="0"/>
        <v>63872.607100000008</v>
      </c>
      <c r="H6" s="27">
        <f>RA!J10</f>
        <v>27.640642352717901</v>
      </c>
      <c r="I6" s="20">
        <f>VLOOKUP(B6,RMS!B:D,3,FALSE)</f>
        <v>88273.145699999994</v>
      </c>
      <c r="J6" s="21">
        <f>VLOOKUP(B6,RMS!B:E,4,FALSE)</f>
        <v>63872.607297435898</v>
      </c>
      <c r="K6" s="22">
        <f>E6-I6</f>
        <v>-1.7607999999891035</v>
      </c>
      <c r="L6" s="22">
        <f t="shared" si="2"/>
        <v>-1.9743588927667588E-4</v>
      </c>
      <c r="M6" s="34"/>
    </row>
    <row r="7" spans="1:13" x14ac:dyDescent="0.15">
      <c r="A7" s="43"/>
      <c r="B7" s="12">
        <v>15</v>
      </c>
      <c r="C7" s="40" t="s">
        <v>9</v>
      </c>
      <c r="D7" s="40"/>
      <c r="E7" s="15">
        <f>VLOOKUP(C7,RA!B10:D39,3,0)</f>
        <v>37102.783100000001</v>
      </c>
      <c r="F7" s="25">
        <f>VLOOKUP(C7,RA!B11:I42,8,0)</f>
        <v>8663.2474000000002</v>
      </c>
      <c r="G7" s="16">
        <f t="shared" si="0"/>
        <v>28439.5357</v>
      </c>
      <c r="H7" s="27">
        <f>RA!J11</f>
        <v>23.349319582443901</v>
      </c>
      <c r="I7" s="20">
        <f>VLOOKUP(B7,RMS!B:D,3,FALSE)</f>
        <v>37102.8084264957</v>
      </c>
      <c r="J7" s="21">
        <f>VLOOKUP(B7,RMS!B:E,4,FALSE)</f>
        <v>28439.535595726498</v>
      </c>
      <c r="K7" s="22">
        <f t="shared" si="1"/>
        <v>-2.5326495699118823E-2</v>
      </c>
      <c r="L7" s="22">
        <f t="shared" si="2"/>
        <v>1.0427350207464769E-4</v>
      </c>
      <c r="M7" s="34"/>
    </row>
    <row r="8" spans="1:13" x14ac:dyDescent="0.15">
      <c r="A8" s="43"/>
      <c r="B8" s="12">
        <v>16</v>
      </c>
      <c r="C8" s="40" t="s">
        <v>10</v>
      </c>
      <c r="D8" s="40"/>
      <c r="E8" s="15">
        <f>VLOOKUP(C8,RA!B12:D39,3,0)</f>
        <v>99067.823099999994</v>
      </c>
      <c r="F8" s="25">
        <f>VLOOKUP(C8,RA!B12:I43,8,0)</f>
        <v>24799.159500000002</v>
      </c>
      <c r="G8" s="16">
        <f t="shared" si="0"/>
        <v>74268.6636</v>
      </c>
      <c r="H8" s="27">
        <f>RA!J12</f>
        <v>25.0325067453713</v>
      </c>
      <c r="I8" s="20">
        <f>VLOOKUP(B8,RMS!B:D,3,FALSE)</f>
        <v>99067.823788034206</v>
      </c>
      <c r="J8" s="21">
        <f>VLOOKUP(B8,RMS!B:E,4,FALSE)</f>
        <v>74268.663828205099</v>
      </c>
      <c r="K8" s="22">
        <f t="shared" si="1"/>
        <v>-6.8803421163465828E-4</v>
      </c>
      <c r="L8" s="22">
        <f t="shared" si="2"/>
        <v>-2.282050991198048E-4</v>
      </c>
      <c r="M8" s="34"/>
    </row>
    <row r="9" spans="1:13" x14ac:dyDescent="0.15">
      <c r="A9" s="43"/>
      <c r="B9" s="12">
        <v>17</v>
      </c>
      <c r="C9" s="40" t="s">
        <v>11</v>
      </c>
      <c r="D9" s="40"/>
      <c r="E9" s="15">
        <f>VLOOKUP(C9,RA!B12:D40,3,0)</f>
        <v>192806.82190000001</v>
      </c>
      <c r="F9" s="25">
        <f>VLOOKUP(C9,RA!B13:I44,8,0)</f>
        <v>55543.605000000003</v>
      </c>
      <c r="G9" s="16">
        <f t="shared" si="0"/>
        <v>137263.2169</v>
      </c>
      <c r="H9" s="27">
        <f>RA!J13</f>
        <v>28.807904436497498</v>
      </c>
      <c r="I9" s="20">
        <f>VLOOKUP(B9,RMS!B:D,3,FALSE)</f>
        <v>192807.03128461499</v>
      </c>
      <c r="J9" s="21">
        <f>VLOOKUP(B9,RMS!B:E,4,FALSE)</f>
        <v>137263.21543675201</v>
      </c>
      <c r="K9" s="22">
        <f t="shared" si="1"/>
        <v>-0.2093846149800811</v>
      </c>
      <c r="L9" s="22">
        <f t="shared" si="2"/>
        <v>1.4632479869760573E-3</v>
      </c>
      <c r="M9" s="34"/>
    </row>
    <row r="10" spans="1:13" x14ac:dyDescent="0.15">
      <c r="A10" s="43"/>
      <c r="B10" s="12">
        <v>18</v>
      </c>
      <c r="C10" s="40" t="s">
        <v>12</v>
      </c>
      <c r="D10" s="40"/>
      <c r="E10" s="15">
        <f>VLOOKUP(C10,RA!B14:D41,3,0)</f>
        <v>93043.853199999998</v>
      </c>
      <c r="F10" s="25">
        <f>VLOOKUP(C10,RA!B14:I45,8,0)</f>
        <v>20217.820400000001</v>
      </c>
      <c r="G10" s="16">
        <f t="shared" si="0"/>
        <v>72826.032800000001</v>
      </c>
      <c r="H10" s="27">
        <f>RA!J14</f>
        <v>21.729345577016598</v>
      </c>
      <c r="I10" s="20">
        <f>VLOOKUP(B10,RMS!B:D,3,FALSE)</f>
        <v>93043.843052136799</v>
      </c>
      <c r="J10" s="21">
        <f>VLOOKUP(B10,RMS!B:E,4,FALSE)</f>
        <v>72826.033062393195</v>
      </c>
      <c r="K10" s="22">
        <f t="shared" si="1"/>
        <v>1.0147863198653795E-2</v>
      </c>
      <c r="L10" s="22">
        <f t="shared" si="2"/>
        <v>-2.6239319413434714E-4</v>
      </c>
      <c r="M10" s="34"/>
    </row>
    <row r="11" spans="1:13" x14ac:dyDescent="0.15">
      <c r="A11" s="43"/>
      <c r="B11" s="12">
        <v>19</v>
      </c>
      <c r="C11" s="40" t="s">
        <v>13</v>
      </c>
      <c r="D11" s="40"/>
      <c r="E11" s="15">
        <f>VLOOKUP(C11,RA!B14:D42,3,0)</f>
        <v>53529.983099999998</v>
      </c>
      <c r="F11" s="25">
        <f>VLOOKUP(C11,RA!B15:I46,8,0)</f>
        <v>9738.0256000000008</v>
      </c>
      <c r="G11" s="16">
        <f t="shared" si="0"/>
        <v>43791.957499999997</v>
      </c>
      <c r="H11" s="27">
        <f>RA!J15</f>
        <v>18.191721790399701</v>
      </c>
      <c r="I11" s="20">
        <f>VLOOKUP(B11,RMS!B:D,3,FALSE)</f>
        <v>53530.000196581197</v>
      </c>
      <c r="J11" s="21">
        <f>VLOOKUP(B11,RMS!B:E,4,FALSE)</f>
        <v>43791.957703418797</v>
      </c>
      <c r="K11" s="22">
        <f t="shared" si="1"/>
        <v>-1.7096581199439242E-2</v>
      </c>
      <c r="L11" s="22">
        <f t="shared" si="2"/>
        <v>-2.034188000834547E-4</v>
      </c>
      <c r="M11" s="34"/>
    </row>
    <row r="12" spans="1:13" x14ac:dyDescent="0.15">
      <c r="A12" s="43"/>
      <c r="B12" s="12">
        <v>21</v>
      </c>
      <c r="C12" s="40" t="s">
        <v>14</v>
      </c>
      <c r="D12" s="40"/>
      <c r="E12" s="15">
        <f>VLOOKUP(C12,RA!B16:D43,3,0)</f>
        <v>706218.76190000004</v>
      </c>
      <c r="F12" s="25">
        <f>VLOOKUP(C12,RA!B16:I47,8,0)</f>
        <v>19066.1842</v>
      </c>
      <c r="G12" s="16">
        <f t="shared" si="0"/>
        <v>687152.57770000002</v>
      </c>
      <c r="H12" s="27">
        <f>RA!J16</f>
        <v>2.69975611363038</v>
      </c>
      <c r="I12" s="20">
        <f>VLOOKUP(B12,RMS!B:D,3,FALSE)</f>
        <v>706218.36305555596</v>
      </c>
      <c r="J12" s="21">
        <f>VLOOKUP(B12,RMS!B:E,4,FALSE)</f>
        <v>687152.577405983</v>
      </c>
      <c r="K12" s="22">
        <f t="shared" si="1"/>
        <v>0.39884444407653064</v>
      </c>
      <c r="L12" s="22">
        <f t="shared" si="2"/>
        <v>2.9401702340692282E-4</v>
      </c>
      <c r="M12" s="34"/>
    </row>
    <row r="13" spans="1:13" x14ac:dyDescent="0.15">
      <c r="A13" s="43"/>
      <c r="B13" s="12">
        <v>22</v>
      </c>
      <c r="C13" s="40" t="s">
        <v>15</v>
      </c>
      <c r="D13" s="40"/>
      <c r="E13" s="15">
        <f>VLOOKUP(C13,RA!B16:D44,3,0)</f>
        <v>620289.32770000002</v>
      </c>
      <c r="F13" s="25">
        <f>VLOOKUP(C13,RA!B17:I48,8,0)</f>
        <v>93995.230200000005</v>
      </c>
      <c r="G13" s="16">
        <f t="shared" si="0"/>
        <v>526294.09750000003</v>
      </c>
      <c r="H13" s="27">
        <f>RA!J17</f>
        <v>15.1534495279049</v>
      </c>
      <c r="I13" s="20">
        <f>VLOOKUP(B13,RMS!B:D,3,FALSE)</f>
        <v>620289.27062905999</v>
      </c>
      <c r="J13" s="21">
        <f>VLOOKUP(B13,RMS!B:E,4,FALSE)</f>
        <v>526294.10818034201</v>
      </c>
      <c r="K13" s="22">
        <f t="shared" si="1"/>
        <v>5.7070940034464002E-2</v>
      </c>
      <c r="L13" s="22">
        <f t="shared" si="2"/>
        <v>-1.0680341976694763E-2</v>
      </c>
      <c r="M13" s="34"/>
    </row>
    <row r="14" spans="1:13" x14ac:dyDescent="0.15">
      <c r="A14" s="43"/>
      <c r="B14" s="12">
        <v>23</v>
      </c>
      <c r="C14" s="40" t="s">
        <v>16</v>
      </c>
      <c r="D14" s="40"/>
      <c r="E14" s="15">
        <f>VLOOKUP(C14,RA!B18:D45,3,0)</f>
        <v>1070101.8426999999</v>
      </c>
      <c r="F14" s="25">
        <f>VLOOKUP(C14,RA!B18:I49,8,0)</f>
        <v>150510.26310000001</v>
      </c>
      <c r="G14" s="16">
        <f t="shared" si="0"/>
        <v>919591.57959999994</v>
      </c>
      <c r="H14" s="27">
        <f>RA!J18</f>
        <v>14.065041017053501</v>
      </c>
      <c r="I14" s="20">
        <f>VLOOKUP(B14,RMS!B:D,3,FALSE)</f>
        <v>1070101.77327692</v>
      </c>
      <c r="J14" s="21">
        <f>VLOOKUP(B14,RMS!B:E,4,FALSE)</f>
        <v>919591.57879487204</v>
      </c>
      <c r="K14" s="22">
        <f t="shared" si="1"/>
        <v>6.9423079956322908E-2</v>
      </c>
      <c r="L14" s="22">
        <f t="shared" si="2"/>
        <v>8.0512790009379387E-4</v>
      </c>
      <c r="M14" s="34"/>
    </row>
    <row r="15" spans="1:13" x14ac:dyDescent="0.15">
      <c r="A15" s="43"/>
      <c r="B15" s="12">
        <v>24</v>
      </c>
      <c r="C15" s="40" t="s">
        <v>17</v>
      </c>
      <c r="D15" s="40"/>
      <c r="E15" s="15">
        <f>VLOOKUP(C15,RA!B18:D46,3,0)</f>
        <v>422850.73599999998</v>
      </c>
      <c r="F15" s="25">
        <f>VLOOKUP(C15,RA!B19:I50,8,0)</f>
        <v>31260.232199999999</v>
      </c>
      <c r="G15" s="16">
        <f t="shared" si="0"/>
        <v>391590.50379999995</v>
      </c>
      <c r="H15" s="27">
        <f>RA!J19</f>
        <v>7.3927344896474301</v>
      </c>
      <c r="I15" s="20">
        <f>VLOOKUP(B15,RMS!B:D,3,FALSE)</f>
        <v>422850.74395042699</v>
      </c>
      <c r="J15" s="21">
        <f>VLOOKUP(B15,RMS!B:E,4,FALSE)</f>
        <v>391590.50558034203</v>
      </c>
      <c r="K15" s="22">
        <f t="shared" si="1"/>
        <v>-7.9504270106554031E-3</v>
      </c>
      <c r="L15" s="22">
        <f t="shared" si="2"/>
        <v>-1.7803420778363943E-3</v>
      </c>
      <c r="M15" s="34"/>
    </row>
    <row r="16" spans="1:13" x14ac:dyDescent="0.15">
      <c r="A16" s="43"/>
      <c r="B16" s="12">
        <v>25</v>
      </c>
      <c r="C16" s="40" t="s">
        <v>18</v>
      </c>
      <c r="D16" s="40"/>
      <c r="E16" s="15">
        <f>VLOOKUP(C16,RA!B20:D47,3,0)</f>
        <v>881240.64709999994</v>
      </c>
      <c r="F16" s="25">
        <f>VLOOKUP(C16,RA!B20:I51,8,0)</f>
        <v>60905.656600000002</v>
      </c>
      <c r="G16" s="16">
        <f t="shared" si="0"/>
        <v>820334.99049999996</v>
      </c>
      <c r="H16" s="27">
        <f>RA!J20</f>
        <v>6.9113535332748501</v>
      </c>
      <c r="I16" s="20">
        <f>VLOOKUP(B16,RMS!B:D,3,FALSE)</f>
        <v>881240.75769999996</v>
      </c>
      <c r="J16" s="21">
        <f>VLOOKUP(B16,RMS!B:E,4,FALSE)</f>
        <v>820334.99049999996</v>
      </c>
      <c r="K16" s="22">
        <f t="shared" si="1"/>
        <v>-0.11060000001452863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0" t="s">
        <v>19</v>
      </c>
      <c r="D17" s="40"/>
      <c r="E17" s="15">
        <f>VLOOKUP(C17,RA!B20:D48,3,0)</f>
        <v>276776.39840000001</v>
      </c>
      <c r="F17" s="25">
        <f>VLOOKUP(C17,RA!B21:I52,8,0)</f>
        <v>36972.202799999999</v>
      </c>
      <c r="G17" s="16">
        <f t="shared" si="0"/>
        <v>239804.19560000001</v>
      </c>
      <c r="H17" s="27">
        <f>RA!J21</f>
        <v>13.3581486765961</v>
      </c>
      <c r="I17" s="20">
        <f>VLOOKUP(B17,RMS!B:D,3,FALSE)</f>
        <v>276776.164018062</v>
      </c>
      <c r="J17" s="21">
        <f>VLOOKUP(B17,RMS!B:E,4,FALSE)</f>
        <v>239804.19541354699</v>
      </c>
      <c r="K17" s="22">
        <f t="shared" si="1"/>
        <v>0.23438193800393492</v>
      </c>
      <c r="L17" s="22">
        <f t="shared" si="2"/>
        <v>1.8645302043296397E-4</v>
      </c>
      <c r="M17" s="34"/>
    </row>
    <row r="18" spans="1:13" x14ac:dyDescent="0.15">
      <c r="A18" s="43"/>
      <c r="B18" s="12">
        <v>27</v>
      </c>
      <c r="C18" s="40" t="s">
        <v>20</v>
      </c>
      <c r="D18" s="40"/>
      <c r="E18" s="15">
        <f>VLOOKUP(C18,RA!B22:D49,3,0)</f>
        <v>1009973.8417</v>
      </c>
      <c r="F18" s="25">
        <f>VLOOKUP(C18,RA!B22:I53,8,0)</f>
        <v>121962.8159</v>
      </c>
      <c r="G18" s="16">
        <f t="shared" si="0"/>
        <v>888011.02579999994</v>
      </c>
      <c r="H18" s="27">
        <f>RA!J22</f>
        <v>12.0758390825955</v>
      </c>
      <c r="I18" s="20">
        <f>VLOOKUP(B18,RMS!B:D,3,FALSE)</f>
        <v>1009974.9889</v>
      </c>
      <c r="J18" s="21">
        <f>VLOOKUP(B18,RMS!B:E,4,FALSE)</f>
        <v>888011.02529999998</v>
      </c>
      <c r="K18" s="22">
        <f t="shared" si="1"/>
        <v>-1.1472000000067055</v>
      </c>
      <c r="L18" s="22">
        <f t="shared" si="2"/>
        <v>4.9999996554106474E-4</v>
      </c>
      <c r="M18" s="34"/>
    </row>
    <row r="19" spans="1:13" x14ac:dyDescent="0.15">
      <c r="A19" s="43"/>
      <c r="B19" s="12">
        <v>29</v>
      </c>
      <c r="C19" s="40" t="s">
        <v>21</v>
      </c>
      <c r="D19" s="40"/>
      <c r="E19" s="15">
        <f>VLOOKUP(C19,RA!B22:D50,3,0)</f>
        <v>2025210.9424999999</v>
      </c>
      <c r="F19" s="25">
        <f>VLOOKUP(C19,RA!B23:I54,8,0)</f>
        <v>223911.954</v>
      </c>
      <c r="G19" s="16">
        <f t="shared" si="0"/>
        <v>1801298.9885</v>
      </c>
      <c r="H19" s="27">
        <f>RA!J23</f>
        <v>11.056228726652799</v>
      </c>
      <c r="I19" s="20">
        <f>VLOOKUP(B19,RMS!B:D,3,FALSE)</f>
        <v>2025212.48780598</v>
      </c>
      <c r="J19" s="21">
        <f>VLOOKUP(B19,RMS!B:E,4,FALSE)</f>
        <v>1801299.0169734999</v>
      </c>
      <c r="K19" s="22">
        <f t="shared" si="1"/>
        <v>-1.545305980136618</v>
      </c>
      <c r="L19" s="22">
        <f t="shared" si="2"/>
        <v>-2.8473499929532409E-2</v>
      </c>
      <c r="M19" s="34"/>
    </row>
    <row r="20" spans="1:13" x14ac:dyDescent="0.15">
      <c r="A20" s="43"/>
      <c r="B20" s="12">
        <v>31</v>
      </c>
      <c r="C20" s="40" t="s">
        <v>22</v>
      </c>
      <c r="D20" s="40"/>
      <c r="E20" s="15">
        <f>VLOOKUP(C20,RA!B24:D51,3,0)</f>
        <v>197288.77770000001</v>
      </c>
      <c r="F20" s="25">
        <f>VLOOKUP(C20,RA!B24:I55,8,0)</f>
        <v>35637.594899999996</v>
      </c>
      <c r="G20" s="16">
        <f t="shared" si="0"/>
        <v>161651.18280000001</v>
      </c>
      <c r="H20" s="27">
        <f>RA!J24</f>
        <v>18.063670582515901</v>
      </c>
      <c r="I20" s="20">
        <f>VLOOKUP(B20,RMS!B:D,3,FALSE)</f>
        <v>197288.80284595699</v>
      </c>
      <c r="J20" s="21">
        <f>VLOOKUP(B20,RMS!B:E,4,FALSE)</f>
        <v>161651.17191347701</v>
      </c>
      <c r="K20" s="22">
        <f t="shared" si="1"/>
        <v>-2.5145956984488294E-2</v>
      </c>
      <c r="L20" s="22">
        <f t="shared" si="2"/>
        <v>1.0886522999498993E-2</v>
      </c>
      <c r="M20" s="34"/>
    </row>
    <row r="21" spans="1:13" x14ac:dyDescent="0.15">
      <c r="A21" s="43"/>
      <c r="B21" s="12">
        <v>32</v>
      </c>
      <c r="C21" s="40" t="s">
        <v>23</v>
      </c>
      <c r="D21" s="40"/>
      <c r="E21" s="15">
        <f>VLOOKUP(C21,RA!B24:D52,3,0)</f>
        <v>201950.0318</v>
      </c>
      <c r="F21" s="25">
        <f>VLOOKUP(C21,RA!B25:I56,8,0)</f>
        <v>19966.140100000001</v>
      </c>
      <c r="G21" s="16">
        <f t="shared" si="0"/>
        <v>181983.89170000001</v>
      </c>
      <c r="H21" s="27">
        <f>RA!J25</f>
        <v>9.8866734122495004</v>
      </c>
      <c r="I21" s="20">
        <f>VLOOKUP(B21,RMS!B:D,3,FALSE)</f>
        <v>201950.037866984</v>
      </c>
      <c r="J21" s="21">
        <f>VLOOKUP(B21,RMS!B:E,4,FALSE)</f>
        <v>181983.89432650799</v>
      </c>
      <c r="K21" s="22">
        <f t="shared" si="1"/>
        <v>-6.0669840022455901E-3</v>
      </c>
      <c r="L21" s="22">
        <f t="shared" si="2"/>
        <v>-2.6265079795848578E-3</v>
      </c>
      <c r="M21" s="34"/>
    </row>
    <row r="22" spans="1:13" x14ac:dyDescent="0.15">
      <c r="A22" s="43"/>
      <c r="B22" s="12">
        <v>33</v>
      </c>
      <c r="C22" s="40" t="s">
        <v>24</v>
      </c>
      <c r="D22" s="40"/>
      <c r="E22" s="15">
        <f>VLOOKUP(C22,RA!B26:D53,3,0)</f>
        <v>426115.5563</v>
      </c>
      <c r="F22" s="25">
        <f>VLOOKUP(C22,RA!B26:I57,8,0)</f>
        <v>91038.711599999995</v>
      </c>
      <c r="G22" s="16">
        <f t="shared" si="0"/>
        <v>335076.84470000002</v>
      </c>
      <c r="H22" s="27">
        <f>RA!J26</f>
        <v>21.364794186463701</v>
      </c>
      <c r="I22" s="20">
        <f>VLOOKUP(B22,RMS!B:D,3,FALSE)</f>
        <v>426115.50312247197</v>
      </c>
      <c r="J22" s="21">
        <f>VLOOKUP(B22,RMS!B:E,4,FALSE)</f>
        <v>335076.83492460201</v>
      </c>
      <c r="K22" s="22">
        <f t="shared" si="1"/>
        <v>5.3177528025116771E-2</v>
      </c>
      <c r="L22" s="22">
        <f t="shared" si="2"/>
        <v>9.7753980080597103E-3</v>
      </c>
      <c r="M22" s="34"/>
    </row>
    <row r="23" spans="1:13" x14ac:dyDescent="0.15">
      <c r="A23" s="43"/>
      <c r="B23" s="12">
        <v>34</v>
      </c>
      <c r="C23" s="40" t="s">
        <v>25</v>
      </c>
      <c r="D23" s="40"/>
      <c r="E23" s="15">
        <f>VLOOKUP(C23,RA!B26:D54,3,0)</f>
        <v>225197.9184</v>
      </c>
      <c r="F23" s="25">
        <f>VLOOKUP(C23,RA!B27:I58,8,0)</f>
        <v>63989.919600000001</v>
      </c>
      <c r="G23" s="16">
        <f t="shared" si="0"/>
        <v>161207.9988</v>
      </c>
      <c r="H23" s="27">
        <f>RA!J27</f>
        <v>28.414969398758</v>
      </c>
      <c r="I23" s="20">
        <f>VLOOKUP(B23,RMS!B:D,3,FALSE)</f>
        <v>225197.75915263599</v>
      </c>
      <c r="J23" s="21">
        <f>VLOOKUP(B23,RMS!B:E,4,FALSE)</f>
        <v>161208.02137323999</v>
      </c>
      <c r="K23" s="22">
        <f t="shared" si="1"/>
        <v>0.15924736400484107</v>
      </c>
      <c r="L23" s="22">
        <f t="shared" si="2"/>
        <v>-2.2573239984922111E-2</v>
      </c>
      <c r="M23" s="34"/>
    </row>
    <row r="24" spans="1:13" x14ac:dyDescent="0.15">
      <c r="A24" s="43"/>
      <c r="B24" s="12">
        <v>35</v>
      </c>
      <c r="C24" s="40" t="s">
        <v>26</v>
      </c>
      <c r="D24" s="40"/>
      <c r="E24" s="15">
        <f>VLOOKUP(C24,RA!B28:D55,3,0)</f>
        <v>844261.49080000003</v>
      </c>
      <c r="F24" s="25">
        <f>VLOOKUP(C24,RA!B28:I59,8,0)</f>
        <v>44727.152600000001</v>
      </c>
      <c r="G24" s="16">
        <f t="shared" si="0"/>
        <v>799534.3382</v>
      </c>
      <c r="H24" s="27">
        <f>RA!J28</f>
        <v>5.2977842869059097</v>
      </c>
      <c r="I24" s="20">
        <f>VLOOKUP(B24,RMS!B:D,3,FALSE)</f>
        <v>844261.49111597496</v>
      </c>
      <c r="J24" s="21">
        <f>VLOOKUP(B24,RMS!B:E,4,FALSE)</f>
        <v>799534.25787299802</v>
      </c>
      <c r="K24" s="22">
        <f t="shared" si="1"/>
        <v>-3.1597493216395378E-4</v>
      </c>
      <c r="L24" s="22">
        <f t="shared" si="2"/>
        <v>8.0327001982368529E-2</v>
      </c>
      <c r="M24" s="34"/>
    </row>
    <row r="25" spans="1:13" x14ac:dyDescent="0.15">
      <c r="A25" s="43"/>
      <c r="B25" s="12">
        <v>36</v>
      </c>
      <c r="C25" s="40" t="s">
        <v>27</v>
      </c>
      <c r="D25" s="40"/>
      <c r="E25" s="15">
        <f>VLOOKUP(C25,RA!B28:D56,3,0)</f>
        <v>652625.18480000005</v>
      </c>
      <c r="F25" s="25">
        <f>VLOOKUP(C25,RA!B29:I60,8,0)</f>
        <v>94412.230200000005</v>
      </c>
      <c r="G25" s="16">
        <f t="shared" si="0"/>
        <v>558212.95460000006</v>
      </c>
      <c r="H25" s="27">
        <f>RA!J29</f>
        <v>14.4665318469028</v>
      </c>
      <c r="I25" s="20">
        <f>VLOOKUP(B25,RMS!B:D,3,FALSE)</f>
        <v>652625.18336371705</v>
      </c>
      <c r="J25" s="21">
        <f>VLOOKUP(B25,RMS!B:E,4,FALSE)</f>
        <v>558212.96184555395</v>
      </c>
      <c r="K25" s="22">
        <f t="shared" si="1"/>
        <v>1.4362829970195889E-3</v>
      </c>
      <c r="L25" s="22">
        <f t="shared" si="2"/>
        <v>-7.2455538902431726E-3</v>
      </c>
      <c r="M25" s="34"/>
    </row>
    <row r="26" spans="1:13" x14ac:dyDescent="0.15">
      <c r="A26" s="43"/>
      <c r="B26" s="12">
        <v>37</v>
      </c>
      <c r="C26" s="40" t="s">
        <v>74</v>
      </c>
      <c r="D26" s="40"/>
      <c r="E26" s="15">
        <f>VLOOKUP(C26,RA!B30:D57,3,0)</f>
        <v>862982.26210000005</v>
      </c>
      <c r="F26" s="25">
        <f>VLOOKUP(C26,RA!B30:I61,8,0)</f>
        <v>122116.6477</v>
      </c>
      <c r="G26" s="16">
        <f t="shared" si="0"/>
        <v>740865.61440000008</v>
      </c>
      <c r="H26" s="27">
        <f>RA!J30</f>
        <v>14.1505397113075</v>
      </c>
      <c r="I26" s="20">
        <f>VLOOKUP(B26,RMS!B:D,3,FALSE)</f>
        <v>862982.262947788</v>
      </c>
      <c r="J26" s="21">
        <f>VLOOKUP(B26,RMS!B:E,4,FALSE)</f>
        <v>740865.60185054503</v>
      </c>
      <c r="K26" s="22">
        <f t="shared" si="1"/>
        <v>-8.4778794553130865E-4</v>
      </c>
      <c r="L26" s="22">
        <f t="shared" si="2"/>
        <v>1.2549455044791102E-2</v>
      </c>
      <c r="M26" s="34"/>
    </row>
    <row r="27" spans="1:13" x14ac:dyDescent="0.15">
      <c r="A27" s="43"/>
      <c r="B27" s="12">
        <v>38</v>
      </c>
      <c r="C27" s="40" t="s">
        <v>29</v>
      </c>
      <c r="D27" s="40"/>
      <c r="E27" s="15">
        <f>VLOOKUP(C27,RA!B30:D58,3,0)</f>
        <v>835252.3051</v>
      </c>
      <c r="F27" s="25">
        <f>VLOOKUP(C27,RA!B31:I62,8,0)</f>
        <v>30632.955699999999</v>
      </c>
      <c r="G27" s="16">
        <f t="shared" si="0"/>
        <v>804619.34939999995</v>
      </c>
      <c r="H27" s="27">
        <f>RA!J31</f>
        <v>3.6675092679130601</v>
      </c>
      <c r="I27" s="20">
        <f>VLOOKUP(B27,RMS!B:D,3,FALSE)</f>
        <v>835252.19120531005</v>
      </c>
      <c r="J27" s="21">
        <f>VLOOKUP(B27,RMS!B:E,4,FALSE)</f>
        <v>804619.35324778804</v>
      </c>
      <c r="K27" s="22">
        <f t="shared" si="1"/>
        <v>0.11389468994457275</v>
      </c>
      <c r="L27" s="22">
        <f t="shared" si="2"/>
        <v>-3.8477880880236626E-3</v>
      </c>
      <c r="M27" s="34"/>
    </row>
    <row r="28" spans="1:13" x14ac:dyDescent="0.15">
      <c r="A28" s="43"/>
      <c r="B28" s="12">
        <v>39</v>
      </c>
      <c r="C28" s="40" t="s">
        <v>30</v>
      </c>
      <c r="D28" s="40"/>
      <c r="E28" s="15">
        <f>VLOOKUP(C28,RA!B32:D59,3,0)</f>
        <v>88188.387300000002</v>
      </c>
      <c r="F28" s="25">
        <f>VLOOKUP(C28,RA!B32:I63,8,0)</f>
        <v>23229.717799999999</v>
      </c>
      <c r="G28" s="16">
        <f t="shared" si="0"/>
        <v>64958.669500000004</v>
      </c>
      <c r="H28" s="27">
        <f>RA!J32</f>
        <v>26.3410166703434</v>
      </c>
      <c r="I28" s="20">
        <f>VLOOKUP(B28,RMS!B:D,3,FALSE)</f>
        <v>88188.329936979004</v>
      </c>
      <c r="J28" s="21">
        <f>VLOOKUP(B28,RMS!B:E,4,FALSE)</f>
        <v>64958.678169517698</v>
      </c>
      <c r="K28" s="22">
        <f t="shared" si="1"/>
        <v>5.7363020998309366E-2</v>
      </c>
      <c r="L28" s="22">
        <f t="shared" si="2"/>
        <v>-8.6695176942157559E-3</v>
      </c>
      <c r="M28" s="34"/>
    </row>
    <row r="29" spans="1:13" x14ac:dyDescent="0.15">
      <c r="A29" s="43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0" t="s">
        <v>32</v>
      </c>
      <c r="D30" s="40"/>
      <c r="E30" s="15">
        <f>VLOOKUP(C30,RA!B34:D62,3,0)</f>
        <v>132861.59099999999</v>
      </c>
      <c r="F30" s="25">
        <f>VLOOKUP(C30,RA!B34:I66,8,0)</f>
        <v>17908.268700000001</v>
      </c>
      <c r="G30" s="16">
        <f t="shared" si="0"/>
        <v>114953.32229999999</v>
      </c>
      <c r="H30" s="27">
        <f>RA!J34</f>
        <v>0</v>
      </c>
      <c r="I30" s="20">
        <f>VLOOKUP(B30,RMS!B:D,3,FALSE)</f>
        <v>132861.5907</v>
      </c>
      <c r="J30" s="21">
        <f>VLOOKUP(B30,RMS!B:E,4,FALSE)</f>
        <v>114953.3147</v>
      </c>
      <c r="K30" s="22">
        <f t="shared" si="1"/>
        <v>2.9999998514540493E-4</v>
      </c>
      <c r="L30" s="22">
        <f t="shared" si="2"/>
        <v>7.599999982630834E-3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60489.760000000002</v>
      </c>
      <c r="F31" s="25">
        <f>VLOOKUP(C31,RA!B35:I67,8,0)</f>
        <v>2159.85</v>
      </c>
      <c r="G31" s="16">
        <f t="shared" si="0"/>
        <v>58329.91</v>
      </c>
      <c r="H31" s="27">
        <f>RA!J35</f>
        <v>13.4788907502997</v>
      </c>
      <c r="I31" s="20">
        <f>VLOOKUP(B31,RMS!B:D,3,FALSE)</f>
        <v>60489.760000000002</v>
      </c>
      <c r="J31" s="21">
        <f>VLOOKUP(B31,RMS!B:E,4,FALSE)</f>
        <v>58329.91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0" t="s">
        <v>36</v>
      </c>
      <c r="D32" s="40"/>
      <c r="E32" s="15">
        <f>VLOOKUP(C32,RA!B34:D63,3,0)</f>
        <v>121039.39</v>
      </c>
      <c r="F32" s="25">
        <f>VLOOKUP(C32,RA!B34:I67,8,0)</f>
        <v>-7306.86</v>
      </c>
      <c r="G32" s="16">
        <f t="shared" si="0"/>
        <v>128346.25</v>
      </c>
      <c r="H32" s="27">
        <f>RA!J35</f>
        <v>13.4788907502997</v>
      </c>
      <c r="I32" s="20">
        <f>VLOOKUP(B32,RMS!B:D,3,FALSE)</f>
        <v>121039.39</v>
      </c>
      <c r="J32" s="21">
        <f>VLOOKUP(B32,RMS!B:E,4,FALSE)</f>
        <v>128346.25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0" t="s">
        <v>37</v>
      </c>
      <c r="D33" s="40"/>
      <c r="E33" s="15">
        <f>VLOOKUP(C33,RA!B34:D64,3,0)</f>
        <v>6536.75</v>
      </c>
      <c r="F33" s="25">
        <f>VLOOKUP(C33,RA!B34:I68,8,0)</f>
        <v>778.63</v>
      </c>
      <c r="G33" s="16">
        <f t="shared" si="0"/>
        <v>5758.12</v>
      </c>
      <c r="H33" s="27">
        <f>RA!J34</f>
        <v>0</v>
      </c>
      <c r="I33" s="20">
        <f>VLOOKUP(B33,RMS!B:D,3,FALSE)</f>
        <v>6536.75</v>
      </c>
      <c r="J33" s="21">
        <f>VLOOKUP(B33,RMS!B:E,4,FALSE)</f>
        <v>5758.12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0" t="s">
        <v>38</v>
      </c>
      <c r="D34" s="40"/>
      <c r="E34" s="15">
        <f>VLOOKUP(C34,RA!B35:D65,3,0)</f>
        <v>68215.41</v>
      </c>
      <c r="F34" s="25">
        <f>VLOOKUP(C34,RA!B35:I69,8,0)</f>
        <v>-9165.83</v>
      </c>
      <c r="G34" s="16">
        <f t="shared" si="0"/>
        <v>77381.240000000005</v>
      </c>
      <c r="H34" s="27">
        <f>RA!J35</f>
        <v>13.4788907502997</v>
      </c>
      <c r="I34" s="20">
        <f>VLOOKUP(B34,RMS!B:D,3,FALSE)</f>
        <v>68215.41</v>
      </c>
      <c r="J34" s="21">
        <f>VLOOKUP(B34,RMS!B:E,4,FALSE)</f>
        <v>77381.240000000005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0" t="s">
        <v>72</v>
      </c>
      <c r="D35" s="40"/>
      <c r="E35" s="15">
        <f>VLOOKUP(C35,RA!B36:D66,3,0)</f>
        <v>1.1200000000000001</v>
      </c>
      <c r="F35" s="25">
        <f>VLOOKUP(C35,RA!B36:I70,8,0)</f>
        <v>1.1200000000000001</v>
      </c>
      <c r="G35" s="16">
        <f t="shared" si="0"/>
        <v>0</v>
      </c>
      <c r="H35" s="27">
        <f>RA!J36</f>
        <v>3.5706043469175599</v>
      </c>
      <c r="I35" s="20">
        <f>VLOOKUP(B35,RMS!B:D,3,FALSE)</f>
        <v>1.1200000000000001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0" t="s">
        <v>33</v>
      </c>
      <c r="D36" s="40"/>
      <c r="E36" s="15">
        <f>VLOOKUP(C36,RA!B8:D66,3,0)</f>
        <v>100187.1795</v>
      </c>
      <c r="F36" s="25">
        <f>VLOOKUP(C36,RA!B8:I70,8,0)</f>
        <v>8178.3634000000002</v>
      </c>
      <c r="G36" s="16">
        <f t="shared" si="0"/>
        <v>92008.816099999996</v>
      </c>
      <c r="H36" s="27">
        <f>RA!J36</f>
        <v>3.5706043469175599</v>
      </c>
      <c r="I36" s="20">
        <f>VLOOKUP(B36,RMS!B:D,3,FALSE)</f>
        <v>100187.179487179</v>
      </c>
      <c r="J36" s="21">
        <f>VLOOKUP(B36,RMS!B:E,4,FALSE)</f>
        <v>92008.816239316206</v>
      </c>
      <c r="K36" s="22">
        <f t="shared" si="1"/>
        <v>1.2820994015783072E-5</v>
      </c>
      <c r="L36" s="22">
        <f t="shared" si="2"/>
        <v>-1.3931620924267918E-4</v>
      </c>
      <c r="M36" s="34"/>
    </row>
    <row r="37" spans="1:13" x14ac:dyDescent="0.15">
      <c r="A37" s="43"/>
      <c r="B37" s="12">
        <v>76</v>
      </c>
      <c r="C37" s="40" t="s">
        <v>34</v>
      </c>
      <c r="D37" s="40"/>
      <c r="E37" s="15">
        <f>VLOOKUP(C37,RA!B8:D67,3,0)</f>
        <v>235096.46969999999</v>
      </c>
      <c r="F37" s="25">
        <f>VLOOKUP(C37,RA!B8:I71,8,0)</f>
        <v>15504.8213</v>
      </c>
      <c r="G37" s="16">
        <f t="shared" si="0"/>
        <v>219591.64839999998</v>
      </c>
      <c r="H37" s="27">
        <f>RA!J37</f>
        <v>-6.0367620821618502</v>
      </c>
      <c r="I37" s="20">
        <f>VLOOKUP(B37,RMS!B:D,3,FALSE)</f>
        <v>235096.46376153801</v>
      </c>
      <c r="J37" s="21">
        <f>VLOOKUP(B37,RMS!B:E,4,FALSE)</f>
        <v>219591.64873504301</v>
      </c>
      <c r="K37" s="22">
        <f t="shared" si="1"/>
        <v>5.9384619817137718E-3</v>
      </c>
      <c r="L37" s="22">
        <f t="shared" si="2"/>
        <v>-3.3504303428344429E-4</v>
      </c>
      <c r="M37" s="34"/>
    </row>
    <row r="38" spans="1:13" x14ac:dyDescent="0.15">
      <c r="A38" s="43"/>
      <c r="B38" s="12">
        <v>77</v>
      </c>
      <c r="C38" s="40" t="s">
        <v>39</v>
      </c>
      <c r="D38" s="40"/>
      <c r="E38" s="15">
        <f>VLOOKUP(C38,RA!B9:D68,3,0)</f>
        <v>51975.24</v>
      </c>
      <c r="F38" s="25">
        <f>VLOOKUP(C38,RA!B9:I72,8,0)</f>
        <v>-8128.21</v>
      </c>
      <c r="G38" s="16">
        <f t="shared" si="0"/>
        <v>60103.45</v>
      </c>
      <c r="H38" s="27">
        <f>RA!J38</f>
        <v>11.911576853941201</v>
      </c>
      <c r="I38" s="20">
        <f>VLOOKUP(B38,RMS!B:D,3,FALSE)</f>
        <v>51975.24</v>
      </c>
      <c r="J38" s="21">
        <f>VLOOKUP(B38,RMS!B:E,4,FALSE)</f>
        <v>60103.45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0" t="s">
        <v>40</v>
      </c>
      <c r="D39" s="40"/>
      <c r="E39" s="15">
        <f>VLOOKUP(C39,RA!B10:D69,3,0)</f>
        <v>12281.21</v>
      </c>
      <c r="F39" s="25">
        <f>VLOOKUP(C39,RA!B10:I73,8,0)</f>
        <v>1703.16</v>
      </c>
      <c r="G39" s="16">
        <f t="shared" si="0"/>
        <v>10578.05</v>
      </c>
      <c r="H39" s="27">
        <f>RA!J39</f>
        <v>-13.436597390531</v>
      </c>
      <c r="I39" s="20">
        <f>VLOOKUP(B39,RMS!B:D,3,FALSE)</f>
        <v>12281.21</v>
      </c>
      <c r="J39" s="21">
        <f>VLOOKUP(B39,RMS!B:E,4,FALSE)</f>
        <v>10578.05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0" t="s">
        <v>35</v>
      </c>
      <c r="D40" s="40"/>
      <c r="E40" s="15">
        <f>VLOOKUP(C40,RA!B8:D70,3,0)</f>
        <v>45801.772900000004</v>
      </c>
      <c r="F40" s="25">
        <f>VLOOKUP(C40,RA!B8:I74,8,0)</f>
        <v>4484.0212000000001</v>
      </c>
      <c r="G40" s="16">
        <f t="shared" si="0"/>
        <v>41317.751700000001</v>
      </c>
      <c r="H40" s="27">
        <f>RA!J40</f>
        <v>100</v>
      </c>
      <c r="I40" s="20">
        <f>VLOOKUP(B40,RMS!B:D,3,FALSE)</f>
        <v>45801.772936994203</v>
      </c>
      <c r="J40" s="21">
        <f>VLOOKUP(B40,RMS!B:E,4,FALSE)</f>
        <v>41317.751244232699</v>
      </c>
      <c r="K40" s="22">
        <f t="shared" si="1"/>
        <v>-3.6994199035689235E-5</v>
      </c>
      <c r="L40" s="22">
        <f t="shared" si="2"/>
        <v>4.5576730190077797E-4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9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9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60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8"/>
      <c r="W4" s="48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49" t="s">
        <v>4</v>
      </c>
      <c r="C6" s="50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1" t="s">
        <v>5</v>
      </c>
      <c r="B7" s="52"/>
      <c r="C7" s="53"/>
      <c r="D7" s="68">
        <v>13275244.7991</v>
      </c>
      <c r="E7" s="68">
        <v>16300001.794500001</v>
      </c>
      <c r="F7" s="69">
        <v>81.443210660132394</v>
      </c>
      <c r="G7" s="68">
        <v>22807568.0277</v>
      </c>
      <c r="H7" s="69">
        <v>-41.794562300649098</v>
      </c>
      <c r="I7" s="68">
        <v>1576789.875</v>
      </c>
      <c r="J7" s="69">
        <v>11.877670799011501</v>
      </c>
      <c r="K7" s="68">
        <v>1622918.3354</v>
      </c>
      <c r="L7" s="69">
        <v>7.1157009525476402</v>
      </c>
      <c r="M7" s="69">
        <v>-2.8423155616533999E-2</v>
      </c>
      <c r="N7" s="68">
        <v>291312343.75819999</v>
      </c>
      <c r="O7" s="68">
        <v>5660321061.4273996</v>
      </c>
      <c r="P7" s="68">
        <v>786494</v>
      </c>
      <c r="Q7" s="68">
        <v>1330995</v>
      </c>
      <c r="R7" s="69">
        <v>-40.909319719457997</v>
      </c>
      <c r="S7" s="68">
        <v>16.879015986263099</v>
      </c>
      <c r="T7" s="68">
        <v>22.528032026115799</v>
      </c>
      <c r="U7" s="70">
        <v>-33.467685820370903</v>
      </c>
      <c r="V7" s="58"/>
      <c r="W7" s="58"/>
    </row>
    <row r="8" spans="1:23" ht="14.25" thickBot="1" x14ac:dyDescent="0.2">
      <c r="A8" s="54">
        <v>42261</v>
      </c>
      <c r="B8" s="44" t="s">
        <v>6</v>
      </c>
      <c r="C8" s="45"/>
      <c r="D8" s="71">
        <v>467794.9301</v>
      </c>
      <c r="E8" s="71">
        <v>696069.37730000005</v>
      </c>
      <c r="F8" s="72">
        <v>67.205216226368194</v>
      </c>
      <c r="G8" s="71">
        <v>948846.52720000001</v>
      </c>
      <c r="H8" s="72">
        <v>-50.698567503804803</v>
      </c>
      <c r="I8" s="71">
        <v>127889.49770000001</v>
      </c>
      <c r="J8" s="72">
        <v>27.338795158096602</v>
      </c>
      <c r="K8" s="71">
        <v>218288.33290000001</v>
      </c>
      <c r="L8" s="72">
        <v>23.0056522991298</v>
      </c>
      <c r="M8" s="72">
        <v>-0.41412582156377797</v>
      </c>
      <c r="N8" s="71">
        <v>15022647.603</v>
      </c>
      <c r="O8" s="71">
        <v>206767867.08559999</v>
      </c>
      <c r="P8" s="71">
        <v>20979</v>
      </c>
      <c r="Q8" s="71">
        <v>81944</v>
      </c>
      <c r="R8" s="72">
        <v>-74.398369618275893</v>
      </c>
      <c r="S8" s="71">
        <v>22.2982472996806</v>
      </c>
      <c r="T8" s="71">
        <v>43.9793840744899</v>
      </c>
      <c r="U8" s="73">
        <v>-97.232470711363007</v>
      </c>
      <c r="V8" s="58"/>
      <c r="W8" s="58"/>
    </row>
    <row r="9" spans="1:23" ht="12" customHeight="1" thickBot="1" x14ac:dyDescent="0.2">
      <c r="A9" s="55"/>
      <c r="B9" s="44" t="s">
        <v>7</v>
      </c>
      <c r="C9" s="45"/>
      <c r="D9" s="71">
        <v>62616.914299999997</v>
      </c>
      <c r="E9" s="71">
        <v>85550.096699999995</v>
      </c>
      <c r="F9" s="72">
        <v>73.193271212281402</v>
      </c>
      <c r="G9" s="71">
        <v>158731.93109999999</v>
      </c>
      <c r="H9" s="72">
        <v>-60.551784467013299</v>
      </c>
      <c r="I9" s="71">
        <v>15086.7978</v>
      </c>
      <c r="J9" s="72">
        <v>24.093805912758</v>
      </c>
      <c r="K9" s="71">
        <v>35887.368199999997</v>
      </c>
      <c r="L9" s="72">
        <v>22.6087895178389</v>
      </c>
      <c r="M9" s="72">
        <v>-0.57960701615338805</v>
      </c>
      <c r="N9" s="71">
        <v>2142708.2280000001</v>
      </c>
      <c r="O9" s="71">
        <v>34126036.101000004</v>
      </c>
      <c r="P9" s="71">
        <v>3888</v>
      </c>
      <c r="Q9" s="71">
        <v>18361</v>
      </c>
      <c r="R9" s="72">
        <v>-78.824682751484104</v>
      </c>
      <c r="S9" s="71">
        <v>16.10517343107</v>
      </c>
      <c r="T9" s="71">
        <v>20.2533202439954</v>
      </c>
      <c r="U9" s="73">
        <v>-25.7566106362003</v>
      </c>
      <c r="V9" s="58"/>
      <c r="W9" s="58"/>
    </row>
    <row r="10" spans="1:23" ht="14.25" thickBot="1" x14ac:dyDescent="0.2">
      <c r="A10" s="55"/>
      <c r="B10" s="44" t="s">
        <v>8</v>
      </c>
      <c r="C10" s="45"/>
      <c r="D10" s="71">
        <v>88271.384900000005</v>
      </c>
      <c r="E10" s="71">
        <v>93625.88</v>
      </c>
      <c r="F10" s="72">
        <v>94.280966865144606</v>
      </c>
      <c r="G10" s="71">
        <v>168675.1686</v>
      </c>
      <c r="H10" s="72">
        <v>-47.667824711455502</v>
      </c>
      <c r="I10" s="71">
        <v>24398.7778</v>
      </c>
      <c r="J10" s="72">
        <v>27.640642352717901</v>
      </c>
      <c r="K10" s="71">
        <v>43265.169500000004</v>
      </c>
      <c r="L10" s="72">
        <v>25.6499933328064</v>
      </c>
      <c r="M10" s="72">
        <v>-0.43606420402444102</v>
      </c>
      <c r="N10" s="71">
        <v>2729233.3502000002</v>
      </c>
      <c r="O10" s="71">
        <v>52912821.477200001</v>
      </c>
      <c r="P10" s="71">
        <v>71917</v>
      </c>
      <c r="Q10" s="71">
        <v>128534</v>
      </c>
      <c r="R10" s="72">
        <v>-44.048267384505301</v>
      </c>
      <c r="S10" s="71">
        <v>1.2274063837479301</v>
      </c>
      <c r="T10" s="71">
        <v>4.7219677742853996</v>
      </c>
      <c r="U10" s="73">
        <v>-284.71103269535701</v>
      </c>
      <c r="V10" s="58"/>
      <c r="W10" s="58"/>
    </row>
    <row r="11" spans="1:23" ht="14.25" thickBot="1" x14ac:dyDescent="0.2">
      <c r="A11" s="55"/>
      <c r="B11" s="44" t="s">
        <v>9</v>
      </c>
      <c r="C11" s="45"/>
      <c r="D11" s="71">
        <v>37102.783100000001</v>
      </c>
      <c r="E11" s="71">
        <v>52715.882599999997</v>
      </c>
      <c r="F11" s="72">
        <v>70.382551273076899</v>
      </c>
      <c r="G11" s="71">
        <v>74835.082200000004</v>
      </c>
      <c r="H11" s="72">
        <v>-50.420602197187101</v>
      </c>
      <c r="I11" s="71">
        <v>8663.2474000000002</v>
      </c>
      <c r="J11" s="72">
        <v>23.349319582443901</v>
      </c>
      <c r="K11" s="71">
        <v>18719.632900000001</v>
      </c>
      <c r="L11" s="72">
        <v>25.014515050536001</v>
      </c>
      <c r="M11" s="72">
        <v>-0.53721061485132005</v>
      </c>
      <c r="N11" s="71">
        <v>1156060.2905999999</v>
      </c>
      <c r="O11" s="71">
        <v>17200172.687899999</v>
      </c>
      <c r="P11" s="71">
        <v>2073</v>
      </c>
      <c r="Q11" s="71">
        <v>9796</v>
      </c>
      <c r="R11" s="72">
        <v>-78.838301347488795</v>
      </c>
      <c r="S11" s="71">
        <v>17.898110516160202</v>
      </c>
      <c r="T11" s="71">
        <v>26.907913127807301</v>
      </c>
      <c r="U11" s="73">
        <v>-50.339406517309101</v>
      </c>
      <c r="V11" s="58"/>
      <c r="W11" s="58"/>
    </row>
    <row r="12" spans="1:23" ht="14.25" thickBot="1" x14ac:dyDescent="0.2">
      <c r="A12" s="55"/>
      <c r="B12" s="44" t="s">
        <v>10</v>
      </c>
      <c r="C12" s="45"/>
      <c r="D12" s="71">
        <v>99067.823099999994</v>
      </c>
      <c r="E12" s="71">
        <v>201102.52280000001</v>
      </c>
      <c r="F12" s="72">
        <v>49.262347244904902</v>
      </c>
      <c r="G12" s="71">
        <v>347849.89179999998</v>
      </c>
      <c r="H12" s="72">
        <v>-71.519950002755806</v>
      </c>
      <c r="I12" s="71">
        <v>24799.159500000002</v>
      </c>
      <c r="J12" s="72">
        <v>25.0325067453713</v>
      </c>
      <c r="K12" s="71">
        <v>16779.4431</v>
      </c>
      <c r="L12" s="72">
        <v>4.8237597583176797</v>
      </c>
      <c r="M12" s="72">
        <v>0.47794890165335702</v>
      </c>
      <c r="N12" s="71">
        <v>6126192.9145</v>
      </c>
      <c r="O12" s="71">
        <v>61761109.2324</v>
      </c>
      <c r="P12" s="71">
        <v>876</v>
      </c>
      <c r="Q12" s="71">
        <v>16769</v>
      </c>
      <c r="R12" s="72">
        <v>-94.776074900113301</v>
      </c>
      <c r="S12" s="71">
        <v>113.09112226027401</v>
      </c>
      <c r="T12" s="71">
        <v>93.004376850140204</v>
      </c>
      <c r="U12" s="73">
        <v>17.7615581211628</v>
      </c>
      <c r="V12" s="58"/>
      <c r="W12" s="58"/>
    </row>
    <row r="13" spans="1:23" ht="14.25" thickBot="1" x14ac:dyDescent="0.2">
      <c r="A13" s="55"/>
      <c r="B13" s="44" t="s">
        <v>11</v>
      </c>
      <c r="C13" s="45"/>
      <c r="D13" s="71">
        <v>192806.82190000001</v>
      </c>
      <c r="E13" s="71">
        <v>266400.9791</v>
      </c>
      <c r="F13" s="72">
        <v>72.374667147009802</v>
      </c>
      <c r="G13" s="71">
        <v>336989.27840000001</v>
      </c>
      <c r="H13" s="72">
        <v>-42.785472933906803</v>
      </c>
      <c r="I13" s="71">
        <v>55543.605000000003</v>
      </c>
      <c r="J13" s="72">
        <v>28.807904436497498</v>
      </c>
      <c r="K13" s="71">
        <v>85695.326300000001</v>
      </c>
      <c r="L13" s="72">
        <v>25.429689249128401</v>
      </c>
      <c r="M13" s="72">
        <v>-0.35184790818632999</v>
      </c>
      <c r="N13" s="71">
        <v>7897517.4890999999</v>
      </c>
      <c r="O13" s="71">
        <v>95297996.842800006</v>
      </c>
      <c r="P13" s="71">
        <v>7890</v>
      </c>
      <c r="Q13" s="71">
        <v>52605</v>
      </c>
      <c r="R13" s="72">
        <v>-85.001425719988603</v>
      </c>
      <c r="S13" s="71">
        <v>24.436859556400499</v>
      </c>
      <c r="T13" s="71">
        <v>46.593531074992903</v>
      </c>
      <c r="U13" s="73">
        <v>-90.669062722460495</v>
      </c>
      <c r="V13" s="58"/>
      <c r="W13" s="58"/>
    </row>
    <row r="14" spans="1:23" ht="14.25" thickBot="1" x14ac:dyDescent="0.2">
      <c r="A14" s="55"/>
      <c r="B14" s="44" t="s">
        <v>12</v>
      </c>
      <c r="C14" s="45"/>
      <c r="D14" s="71">
        <v>93043.853199999998</v>
      </c>
      <c r="E14" s="71">
        <v>152860.1201</v>
      </c>
      <c r="F14" s="72">
        <v>60.868624948829897</v>
      </c>
      <c r="G14" s="71">
        <v>194353.87659999999</v>
      </c>
      <c r="H14" s="72">
        <v>-52.126577134608098</v>
      </c>
      <c r="I14" s="71">
        <v>20217.820400000001</v>
      </c>
      <c r="J14" s="72">
        <v>21.729345577016598</v>
      </c>
      <c r="K14" s="71">
        <v>38044.168700000002</v>
      </c>
      <c r="L14" s="72">
        <v>19.574689924142199</v>
      </c>
      <c r="M14" s="72">
        <v>-0.46856979424549799</v>
      </c>
      <c r="N14" s="71">
        <v>2762333.1811000002</v>
      </c>
      <c r="O14" s="71">
        <v>48456692.343999997</v>
      </c>
      <c r="P14" s="71">
        <v>1393</v>
      </c>
      <c r="Q14" s="71">
        <v>11172</v>
      </c>
      <c r="R14" s="72">
        <v>-87.531328320802004</v>
      </c>
      <c r="S14" s="71">
        <v>66.793864465183105</v>
      </c>
      <c r="T14" s="71">
        <v>66.249946643394196</v>
      </c>
      <c r="U14" s="73">
        <v>0.81432303123049399</v>
      </c>
      <c r="V14" s="58"/>
      <c r="W14" s="58"/>
    </row>
    <row r="15" spans="1:23" ht="14.25" thickBot="1" x14ac:dyDescent="0.2">
      <c r="A15" s="55"/>
      <c r="B15" s="44" t="s">
        <v>13</v>
      </c>
      <c r="C15" s="45"/>
      <c r="D15" s="71">
        <v>53529.983099999998</v>
      </c>
      <c r="E15" s="71">
        <v>117974.8075</v>
      </c>
      <c r="F15" s="72">
        <v>45.374079631365397</v>
      </c>
      <c r="G15" s="71">
        <v>171551.39449999999</v>
      </c>
      <c r="H15" s="72">
        <v>-68.796532808131701</v>
      </c>
      <c r="I15" s="71">
        <v>9738.0256000000008</v>
      </c>
      <c r="J15" s="72">
        <v>18.191721790399701</v>
      </c>
      <c r="K15" s="71">
        <v>-1897.3172</v>
      </c>
      <c r="L15" s="72">
        <v>-1.10597597036729</v>
      </c>
      <c r="M15" s="72">
        <v>-6.1325237551211798</v>
      </c>
      <c r="N15" s="71">
        <v>2716866.3805999998</v>
      </c>
      <c r="O15" s="71">
        <v>38072214.258699998</v>
      </c>
      <c r="P15" s="71">
        <v>2019</v>
      </c>
      <c r="Q15" s="71">
        <v>22863</v>
      </c>
      <c r="R15" s="72">
        <v>-91.169137908411003</v>
      </c>
      <c r="S15" s="71">
        <v>26.513116939078799</v>
      </c>
      <c r="T15" s="71">
        <v>42.277157778944101</v>
      </c>
      <c r="U15" s="73">
        <v>-59.457516353462502</v>
      </c>
      <c r="V15" s="58"/>
      <c r="W15" s="58"/>
    </row>
    <row r="16" spans="1:23" ht="14.25" thickBot="1" x14ac:dyDescent="0.2">
      <c r="A16" s="55"/>
      <c r="B16" s="44" t="s">
        <v>14</v>
      </c>
      <c r="C16" s="45"/>
      <c r="D16" s="71">
        <v>706218.76190000004</v>
      </c>
      <c r="E16" s="71">
        <v>876168.71360000002</v>
      </c>
      <c r="F16" s="72">
        <v>80.603056344969204</v>
      </c>
      <c r="G16" s="71">
        <v>1119996.1216</v>
      </c>
      <c r="H16" s="72">
        <v>-36.944535049718503</v>
      </c>
      <c r="I16" s="71">
        <v>19066.1842</v>
      </c>
      <c r="J16" s="72">
        <v>2.69975611363038</v>
      </c>
      <c r="K16" s="71">
        <v>54747.134700000002</v>
      </c>
      <c r="L16" s="72">
        <v>4.88815395376455</v>
      </c>
      <c r="M16" s="72">
        <v>-0.65174096681994897</v>
      </c>
      <c r="N16" s="71">
        <v>15110993.076099999</v>
      </c>
      <c r="O16" s="71">
        <v>283560802.2956</v>
      </c>
      <c r="P16" s="71">
        <v>34897</v>
      </c>
      <c r="Q16" s="71">
        <v>63893</v>
      </c>
      <c r="R16" s="72">
        <v>-45.382123237287303</v>
      </c>
      <c r="S16" s="71">
        <v>20.237234200647599</v>
      </c>
      <c r="T16" s="71">
        <v>20.843503357175301</v>
      </c>
      <c r="U16" s="73">
        <v>-2.9958103489668502</v>
      </c>
      <c r="V16" s="58"/>
      <c r="W16" s="58"/>
    </row>
    <row r="17" spans="1:23" ht="12" thickBot="1" x14ac:dyDescent="0.2">
      <c r="A17" s="55"/>
      <c r="B17" s="44" t="s">
        <v>15</v>
      </c>
      <c r="C17" s="45"/>
      <c r="D17" s="71">
        <v>620289.32770000002</v>
      </c>
      <c r="E17" s="71">
        <v>1072888.1196999999</v>
      </c>
      <c r="F17" s="72">
        <v>57.814912506762099</v>
      </c>
      <c r="G17" s="71">
        <v>521982.94199999998</v>
      </c>
      <c r="H17" s="72">
        <v>18.833256374879799</v>
      </c>
      <c r="I17" s="71">
        <v>93995.230200000005</v>
      </c>
      <c r="J17" s="72">
        <v>15.1534495279049</v>
      </c>
      <c r="K17" s="71">
        <v>1076.2627</v>
      </c>
      <c r="L17" s="72">
        <v>0.206187331692536</v>
      </c>
      <c r="M17" s="72">
        <v>86.334839533136304</v>
      </c>
      <c r="N17" s="71">
        <v>9525129.2992000002</v>
      </c>
      <c r="O17" s="71">
        <v>261755604.0968</v>
      </c>
      <c r="P17" s="71">
        <v>13622</v>
      </c>
      <c r="Q17" s="71">
        <v>18692</v>
      </c>
      <c r="R17" s="72">
        <v>-27.123903274128001</v>
      </c>
      <c r="S17" s="71">
        <v>45.535848458376201</v>
      </c>
      <c r="T17" s="71">
        <v>38.964362968114699</v>
      </c>
      <c r="U17" s="73">
        <v>14.431455024426301</v>
      </c>
      <c r="V17" s="57"/>
      <c r="W17" s="57"/>
    </row>
    <row r="18" spans="1:23" ht="12" thickBot="1" x14ac:dyDescent="0.2">
      <c r="A18" s="55"/>
      <c r="B18" s="44" t="s">
        <v>16</v>
      </c>
      <c r="C18" s="45"/>
      <c r="D18" s="71">
        <v>1070101.8426999999</v>
      </c>
      <c r="E18" s="71">
        <v>1520642.0759000001</v>
      </c>
      <c r="F18" s="72">
        <v>70.371710717438503</v>
      </c>
      <c r="G18" s="71">
        <v>1973094.8674999999</v>
      </c>
      <c r="H18" s="72">
        <v>-45.765312133426903</v>
      </c>
      <c r="I18" s="71">
        <v>150510.26310000001</v>
      </c>
      <c r="J18" s="72">
        <v>14.065041017053501</v>
      </c>
      <c r="K18" s="71">
        <v>305476.42540000001</v>
      </c>
      <c r="L18" s="72">
        <v>15.482095181112699</v>
      </c>
      <c r="M18" s="72">
        <v>-0.50729336019001403</v>
      </c>
      <c r="N18" s="71">
        <v>23541191.852400001</v>
      </c>
      <c r="O18" s="71">
        <v>608608040.18589997</v>
      </c>
      <c r="P18" s="71">
        <v>55220</v>
      </c>
      <c r="Q18" s="71">
        <v>106760</v>
      </c>
      <c r="R18" s="72">
        <v>-48.276508055451501</v>
      </c>
      <c r="S18" s="71">
        <v>19.378881613545801</v>
      </c>
      <c r="T18" s="71">
        <v>19.7745275505807</v>
      </c>
      <c r="U18" s="73">
        <v>-2.04163452218198</v>
      </c>
      <c r="V18" s="57"/>
      <c r="W18" s="57"/>
    </row>
    <row r="19" spans="1:23" ht="12" thickBot="1" x14ac:dyDescent="0.2">
      <c r="A19" s="55"/>
      <c r="B19" s="44" t="s">
        <v>17</v>
      </c>
      <c r="C19" s="45"/>
      <c r="D19" s="71">
        <v>422850.73599999998</v>
      </c>
      <c r="E19" s="71">
        <v>533759.92279999994</v>
      </c>
      <c r="F19" s="72">
        <v>79.221147549221698</v>
      </c>
      <c r="G19" s="71">
        <v>569118.42559999996</v>
      </c>
      <c r="H19" s="72">
        <v>-25.7007475106426</v>
      </c>
      <c r="I19" s="71">
        <v>31260.232199999999</v>
      </c>
      <c r="J19" s="72">
        <v>7.3927344896474301</v>
      </c>
      <c r="K19" s="71">
        <v>58498.155899999998</v>
      </c>
      <c r="L19" s="72">
        <v>10.2787316784424</v>
      </c>
      <c r="M19" s="72">
        <v>-0.46562021111506502</v>
      </c>
      <c r="N19" s="71">
        <v>10807151.8015</v>
      </c>
      <c r="O19" s="71">
        <v>184157583.03060001</v>
      </c>
      <c r="P19" s="71">
        <v>8848</v>
      </c>
      <c r="Q19" s="71">
        <v>14567</v>
      </c>
      <c r="R19" s="72">
        <v>-39.259971167707803</v>
      </c>
      <c r="S19" s="71">
        <v>47.790544303797503</v>
      </c>
      <c r="T19" s="71">
        <v>43.005561165648402</v>
      </c>
      <c r="U19" s="73">
        <v>10.0124056083807</v>
      </c>
      <c r="V19" s="57"/>
      <c r="W19" s="57"/>
    </row>
    <row r="20" spans="1:23" ht="12" thickBot="1" x14ac:dyDescent="0.2">
      <c r="A20" s="55"/>
      <c r="B20" s="44" t="s">
        <v>18</v>
      </c>
      <c r="C20" s="45"/>
      <c r="D20" s="71">
        <v>881240.64709999994</v>
      </c>
      <c r="E20" s="71">
        <v>908137.28469999996</v>
      </c>
      <c r="F20" s="72">
        <v>97.038263040936002</v>
      </c>
      <c r="G20" s="71">
        <v>1051207.6588999999</v>
      </c>
      <c r="H20" s="72">
        <v>-16.168737961618</v>
      </c>
      <c r="I20" s="71">
        <v>60905.656600000002</v>
      </c>
      <c r="J20" s="72">
        <v>6.9113535332748501</v>
      </c>
      <c r="K20" s="71">
        <v>81378.965100000001</v>
      </c>
      <c r="L20" s="72">
        <v>7.7414737622018697</v>
      </c>
      <c r="M20" s="72">
        <v>-0.25157985819605899</v>
      </c>
      <c r="N20" s="71">
        <v>18240444.817899998</v>
      </c>
      <c r="O20" s="71">
        <v>304305447.57910001</v>
      </c>
      <c r="P20" s="71">
        <v>36160</v>
      </c>
      <c r="Q20" s="71">
        <v>51528</v>
      </c>
      <c r="R20" s="72">
        <v>-29.824561403508799</v>
      </c>
      <c r="S20" s="71">
        <v>24.3705931167035</v>
      </c>
      <c r="T20" s="71">
        <v>27.299300025229002</v>
      </c>
      <c r="U20" s="73">
        <v>-12.017380514707799</v>
      </c>
      <c r="V20" s="57"/>
      <c r="W20" s="57"/>
    </row>
    <row r="21" spans="1:23" ht="12" thickBot="1" x14ac:dyDescent="0.2">
      <c r="A21" s="55"/>
      <c r="B21" s="44" t="s">
        <v>19</v>
      </c>
      <c r="C21" s="45"/>
      <c r="D21" s="71">
        <v>276776.39840000001</v>
      </c>
      <c r="E21" s="71">
        <v>369942.43209999998</v>
      </c>
      <c r="F21" s="72">
        <v>74.816072551846105</v>
      </c>
      <c r="G21" s="71">
        <v>441581.52169999998</v>
      </c>
      <c r="H21" s="72">
        <v>-37.321562429861999</v>
      </c>
      <c r="I21" s="71">
        <v>36972.202799999999</v>
      </c>
      <c r="J21" s="72">
        <v>13.3581486765961</v>
      </c>
      <c r="K21" s="71">
        <v>44555.926399999997</v>
      </c>
      <c r="L21" s="72">
        <v>10.090079455423901</v>
      </c>
      <c r="M21" s="72">
        <v>-0.17020684368488401</v>
      </c>
      <c r="N21" s="71">
        <v>5602521.1595000001</v>
      </c>
      <c r="O21" s="71">
        <v>112739334.19149999</v>
      </c>
      <c r="P21" s="71">
        <v>24725</v>
      </c>
      <c r="Q21" s="71">
        <v>36099</v>
      </c>
      <c r="R21" s="72">
        <v>-31.5077979999446</v>
      </c>
      <c r="S21" s="71">
        <v>11.1941920485339</v>
      </c>
      <c r="T21" s="71">
        <v>11.3489584337516</v>
      </c>
      <c r="U21" s="73">
        <v>-1.3825596751131799</v>
      </c>
      <c r="V21" s="57"/>
      <c r="W21" s="57"/>
    </row>
    <row r="22" spans="1:23" ht="12" thickBot="1" x14ac:dyDescent="0.2">
      <c r="A22" s="55"/>
      <c r="B22" s="44" t="s">
        <v>20</v>
      </c>
      <c r="C22" s="45"/>
      <c r="D22" s="71">
        <v>1009973.8417</v>
      </c>
      <c r="E22" s="71">
        <v>1089875.5793000001</v>
      </c>
      <c r="F22" s="72">
        <v>92.668728511990395</v>
      </c>
      <c r="G22" s="71">
        <v>1417610.0471999999</v>
      </c>
      <c r="H22" s="72">
        <v>-28.7551718686775</v>
      </c>
      <c r="I22" s="71">
        <v>121962.8159</v>
      </c>
      <c r="J22" s="72">
        <v>12.0758390825955</v>
      </c>
      <c r="K22" s="71">
        <v>133895.56159999999</v>
      </c>
      <c r="L22" s="72">
        <v>9.4451617258543408</v>
      </c>
      <c r="M22" s="72">
        <v>-8.9119800218979001E-2</v>
      </c>
      <c r="N22" s="71">
        <v>21311815.5348</v>
      </c>
      <c r="O22" s="71">
        <v>378710596.28549999</v>
      </c>
      <c r="P22" s="71">
        <v>62412</v>
      </c>
      <c r="Q22" s="71">
        <v>98391</v>
      </c>
      <c r="R22" s="72">
        <v>-36.567368966673797</v>
      </c>
      <c r="S22" s="71">
        <v>16.182366238864301</v>
      </c>
      <c r="T22" s="71">
        <v>16.390325167952401</v>
      </c>
      <c r="U22" s="73">
        <v>-1.2850959248999401</v>
      </c>
      <c r="V22" s="57"/>
      <c r="W22" s="57"/>
    </row>
    <row r="23" spans="1:23" ht="12" thickBot="1" x14ac:dyDescent="0.2">
      <c r="A23" s="55"/>
      <c r="B23" s="44" t="s">
        <v>21</v>
      </c>
      <c r="C23" s="45"/>
      <c r="D23" s="71">
        <v>2025210.9424999999</v>
      </c>
      <c r="E23" s="71">
        <v>2496321.6206999999</v>
      </c>
      <c r="F23" s="72">
        <v>81.127805235773494</v>
      </c>
      <c r="G23" s="71">
        <v>3265092.2395000001</v>
      </c>
      <c r="H23" s="72">
        <v>-37.973852070711203</v>
      </c>
      <c r="I23" s="71">
        <v>223911.954</v>
      </c>
      <c r="J23" s="72">
        <v>11.056228726652799</v>
      </c>
      <c r="K23" s="71">
        <v>353566.712</v>
      </c>
      <c r="L23" s="72">
        <v>10.8286898520865</v>
      </c>
      <c r="M23" s="72">
        <v>-0.366705217430084</v>
      </c>
      <c r="N23" s="71">
        <v>47047944.3266</v>
      </c>
      <c r="O23" s="71">
        <v>814109565.29369998</v>
      </c>
      <c r="P23" s="71">
        <v>67754</v>
      </c>
      <c r="Q23" s="71">
        <v>111383</v>
      </c>
      <c r="R23" s="72">
        <v>-39.170250397277897</v>
      </c>
      <c r="S23" s="71">
        <v>29.890647673938101</v>
      </c>
      <c r="T23" s="71">
        <v>31.471701320668299</v>
      </c>
      <c r="U23" s="73">
        <v>-5.28945931174583</v>
      </c>
      <c r="V23" s="57"/>
      <c r="W23" s="57"/>
    </row>
    <row r="24" spans="1:23" ht="12" thickBot="1" x14ac:dyDescent="0.2">
      <c r="A24" s="55"/>
      <c r="B24" s="44" t="s">
        <v>22</v>
      </c>
      <c r="C24" s="45"/>
      <c r="D24" s="71">
        <v>197288.77770000001</v>
      </c>
      <c r="E24" s="71">
        <v>257251.58420000001</v>
      </c>
      <c r="F24" s="72">
        <v>76.690986496167895</v>
      </c>
      <c r="G24" s="71">
        <v>297959.22649999999</v>
      </c>
      <c r="H24" s="72">
        <v>-33.786652617719803</v>
      </c>
      <c r="I24" s="71">
        <v>35637.594899999996</v>
      </c>
      <c r="J24" s="72">
        <v>18.063670582515901</v>
      </c>
      <c r="K24" s="71">
        <v>57635.507100000003</v>
      </c>
      <c r="L24" s="72">
        <v>19.343420835467899</v>
      </c>
      <c r="M24" s="72">
        <v>-0.38167291842913298</v>
      </c>
      <c r="N24" s="71">
        <v>3693622.9772000001</v>
      </c>
      <c r="O24" s="71">
        <v>75915867.148100004</v>
      </c>
      <c r="P24" s="71">
        <v>20555</v>
      </c>
      <c r="Q24" s="71">
        <v>30264</v>
      </c>
      <c r="R24" s="72">
        <v>-32.0810203542162</v>
      </c>
      <c r="S24" s="71">
        <v>9.5980918365361205</v>
      </c>
      <c r="T24" s="71">
        <v>10.389887229051</v>
      </c>
      <c r="U24" s="73">
        <v>-8.2495084022935004</v>
      </c>
      <c r="V24" s="57"/>
      <c r="W24" s="57"/>
    </row>
    <row r="25" spans="1:23" ht="12" thickBot="1" x14ac:dyDescent="0.2">
      <c r="A25" s="55"/>
      <c r="B25" s="44" t="s">
        <v>23</v>
      </c>
      <c r="C25" s="45"/>
      <c r="D25" s="71">
        <v>201950.0318</v>
      </c>
      <c r="E25" s="71">
        <v>240860.70680000001</v>
      </c>
      <c r="F25" s="72">
        <v>83.845154522314999</v>
      </c>
      <c r="G25" s="71">
        <v>333947.82750000001</v>
      </c>
      <c r="H25" s="72">
        <v>-39.526472349936199</v>
      </c>
      <c r="I25" s="71">
        <v>19966.140100000001</v>
      </c>
      <c r="J25" s="72">
        <v>9.8866734122495004</v>
      </c>
      <c r="K25" s="71">
        <v>28860.1433</v>
      </c>
      <c r="L25" s="72">
        <v>8.6421114088547295</v>
      </c>
      <c r="M25" s="72">
        <v>-0.30817598885588399</v>
      </c>
      <c r="N25" s="71">
        <v>3929468.5904000001</v>
      </c>
      <c r="O25" s="71">
        <v>82956655.468500003</v>
      </c>
      <c r="P25" s="71">
        <v>15229</v>
      </c>
      <c r="Q25" s="71">
        <v>22865</v>
      </c>
      <c r="R25" s="72">
        <v>-33.396020118084401</v>
      </c>
      <c r="S25" s="71">
        <v>13.2608859281634</v>
      </c>
      <c r="T25" s="71">
        <v>13.7931074786792</v>
      </c>
      <c r="U25" s="73">
        <v>-4.0134690351683204</v>
      </c>
      <c r="V25" s="57"/>
      <c r="W25" s="57"/>
    </row>
    <row r="26" spans="1:23" ht="12" thickBot="1" x14ac:dyDescent="0.2">
      <c r="A26" s="55"/>
      <c r="B26" s="44" t="s">
        <v>24</v>
      </c>
      <c r="C26" s="45"/>
      <c r="D26" s="71">
        <v>426115.5563</v>
      </c>
      <c r="E26" s="71">
        <v>568526.20010000002</v>
      </c>
      <c r="F26" s="72">
        <v>74.950909250101304</v>
      </c>
      <c r="G26" s="71">
        <v>637955.32220000005</v>
      </c>
      <c r="H26" s="72">
        <v>-33.206050412663203</v>
      </c>
      <c r="I26" s="71">
        <v>91038.711599999995</v>
      </c>
      <c r="J26" s="72">
        <v>21.364794186463701</v>
      </c>
      <c r="K26" s="71">
        <v>125479.08130000001</v>
      </c>
      <c r="L26" s="72">
        <v>19.668944976786701</v>
      </c>
      <c r="M26" s="72">
        <v>-0.27447100618834402</v>
      </c>
      <c r="N26" s="71">
        <v>6943811.7888000002</v>
      </c>
      <c r="O26" s="71">
        <v>174909383.60550001</v>
      </c>
      <c r="P26" s="71">
        <v>32387</v>
      </c>
      <c r="Q26" s="71">
        <v>43439</v>
      </c>
      <c r="R26" s="72">
        <v>-25.442574644904301</v>
      </c>
      <c r="S26" s="71">
        <v>13.156993741316001</v>
      </c>
      <c r="T26" s="71">
        <v>13.5331480581966</v>
      </c>
      <c r="U26" s="73">
        <v>-2.85896857805277</v>
      </c>
      <c r="V26" s="57"/>
      <c r="W26" s="57"/>
    </row>
    <row r="27" spans="1:23" ht="12" thickBot="1" x14ac:dyDescent="0.2">
      <c r="A27" s="55"/>
      <c r="B27" s="44" t="s">
        <v>25</v>
      </c>
      <c r="C27" s="45"/>
      <c r="D27" s="71">
        <v>225197.9184</v>
      </c>
      <c r="E27" s="71">
        <v>240817.20069999999</v>
      </c>
      <c r="F27" s="72">
        <v>93.514050385687398</v>
      </c>
      <c r="G27" s="71">
        <v>268247.99329999997</v>
      </c>
      <c r="H27" s="72">
        <v>-16.048610232045299</v>
      </c>
      <c r="I27" s="71">
        <v>63989.919600000001</v>
      </c>
      <c r="J27" s="72">
        <v>28.414969398758</v>
      </c>
      <c r="K27" s="71">
        <v>84270.4084</v>
      </c>
      <c r="L27" s="72">
        <v>31.415112323228001</v>
      </c>
      <c r="M27" s="72">
        <v>-0.240659671467784</v>
      </c>
      <c r="N27" s="71">
        <v>3994306.2692</v>
      </c>
      <c r="O27" s="71">
        <v>68441443.462300003</v>
      </c>
      <c r="P27" s="71">
        <v>27682</v>
      </c>
      <c r="Q27" s="71">
        <v>42960</v>
      </c>
      <c r="R27" s="72">
        <v>-35.563314711359403</v>
      </c>
      <c r="S27" s="71">
        <v>8.1351751463044604</v>
      </c>
      <c r="T27" s="71">
        <v>8.2710460405027906</v>
      </c>
      <c r="U27" s="73">
        <v>-1.6701655681015899</v>
      </c>
      <c r="V27" s="57"/>
      <c r="W27" s="57"/>
    </row>
    <row r="28" spans="1:23" ht="12" thickBot="1" x14ac:dyDescent="0.2">
      <c r="A28" s="55"/>
      <c r="B28" s="44" t="s">
        <v>26</v>
      </c>
      <c r="C28" s="45"/>
      <c r="D28" s="71">
        <v>844261.49080000003</v>
      </c>
      <c r="E28" s="71">
        <v>976889.26890000002</v>
      </c>
      <c r="F28" s="72">
        <v>86.423458387526196</v>
      </c>
      <c r="G28" s="71">
        <v>1074625.4938999999</v>
      </c>
      <c r="H28" s="72">
        <v>-21.436677652599599</v>
      </c>
      <c r="I28" s="71">
        <v>44727.152600000001</v>
      </c>
      <c r="J28" s="72">
        <v>5.2977842869059097</v>
      </c>
      <c r="K28" s="71">
        <v>44247.316400000003</v>
      </c>
      <c r="L28" s="72">
        <v>4.1174638654270996</v>
      </c>
      <c r="M28" s="72">
        <v>1.0844413606064E-2</v>
      </c>
      <c r="N28" s="71">
        <v>14043814.653899999</v>
      </c>
      <c r="O28" s="71">
        <v>242762369.2392</v>
      </c>
      <c r="P28" s="71">
        <v>40033</v>
      </c>
      <c r="Q28" s="71">
        <v>50192</v>
      </c>
      <c r="R28" s="72">
        <v>-20.2402773350335</v>
      </c>
      <c r="S28" s="71">
        <v>21.089138730547301</v>
      </c>
      <c r="T28" s="71">
        <v>22.2629506913452</v>
      </c>
      <c r="U28" s="73">
        <v>-5.5659549486375601</v>
      </c>
      <c r="V28" s="57"/>
      <c r="W28" s="57"/>
    </row>
    <row r="29" spans="1:23" ht="12" thickBot="1" x14ac:dyDescent="0.2">
      <c r="A29" s="55"/>
      <c r="B29" s="44" t="s">
        <v>27</v>
      </c>
      <c r="C29" s="45"/>
      <c r="D29" s="71">
        <v>652625.18480000005</v>
      </c>
      <c r="E29" s="71">
        <v>731263.03110000002</v>
      </c>
      <c r="F29" s="72">
        <v>89.246298123165204</v>
      </c>
      <c r="G29" s="71">
        <v>770193.62749999994</v>
      </c>
      <c r="H29" s="72">
        <v>-15.2647903724703</v>
      </c>
      <c r="I29" s="71">
        <v>94412.230200000005</v>
      </c>
      <c r="J29" s="72">
        <v>14.4665318469028</v>
      </c>
      <c r="K29" s="71">
        <v>88111.845400000006</v>
      </c>
      <c r="L29" s="72">
        <v>11.440219998444499</v>
      </c>
      <c r="M29" s="72">
        <v>7.1504401836077994E-2</v>
      </c>
      <c r="N29" s="71">
        <v>9975236.9253000002</v>
      </c>
      <c r="O29" s="71">
        <v>179741262.97979999</v>
      </c>
      <c r="P29" s="71">
        <v>101403</v>
      </c>
      <c r="Q29" s="71">
        <v>111739</v>
      </c>
      <c r="R29" s="72">
        <v>-9.2501275293317402</v>
      </c>
      <c r="S29" s="71">
        <v>6.4359553938246403</v>
      </c>
      <c r="T29" s="71">
        <v>6.6375711389935503</v>
      </c>
      <c r="U29" s="73">
        <v>-3.1326467141515502</v>
      </c>
      <c r="V29" s="57"/>
      <c r="W29" s="57"/>
    </row>
    <row r="30" spans="1:23" ht="12" thickBot="1" x14ac:dyDescent="0.2">
      <c r="A30" s="55"/>
      <c r="B30" s="44" t="s">
        <v>28</v>
      </c>
      <c r="C30" s="45"/>
      <c r="D30" s="71">
        <v>862982.26210000005</v>
      </c>
      <c r="E30" s="71">
        <v>933720.03130000003</v>
      </c>
      <c r="F30" s="72">
        <v>92.424092144460801</v>
      </c>
      <c r="G30" s="71">
        <v>1167650.7109999999</v>
      </c>
      <c r="H30" s="72">
        <v>-26.092430384346301</v>
      </c>
      <c r="I30" s="71">
        <v>122116.6477</v>
      </c>
      <c r="J30" s="72">
        <v>14.1505397113075</v>
      </c>
      <c r="K30" s="71">
        <v>113084.31939999999</v>
      </c>
      <c r="L30" s="72">
        <v>9.6847728806804092</v>
      </c>
      <c r="M30" s="72">
        <v>7.9872508831671005E-2</v>
      </c>
      <c r="N30" s="71">
        <v>16443301.955700001</v>
      </c>
      <c r="O30" s="71">
        <v>330091309.6979</v>
      </c>
      <c r="P30" s="71">
        <v>72444</v>
      </c>
      <c r="Q30" s="71">
        <v>102258</v>
      </c>
      <c r="R30" s="72">
        <v>-29.1556650824385</v>
      </c>
      <c r="S30" s="71">
        <v>11.9124049210425</v>
      </c>
      <c r="T30" s="71">
        <v>12.612607340257</v>
      </c>
      <c r="U30" s="73">
        <v>-5.87792661394238</v>
      </c>
      <c r="V30" s="57"/>
      <c r="W30" s="57"/>
    </row>
    <row r="31" spans="1:23" ht="12" thickBot="1" x14ac:dyDescent="0.2">
      <c r="A31" s="55"/>
      <c r="B31" s="44" t="s">
        <v>29</v>
      </c>
      <c r="C31" s="45"/>
      <c r="D31" s="71">
        <v>835252.3051</v>
      </c>
      <c r="E31" s="71">
        <v>875269.86699999997</v>
      </c>
      <c r="F31" s="72">
        <v>95.4279744557915</v>
      </c>
      <c r="G31" s="71">
        <v>1167825.7226</v>
      </c>
      <c r="H31" s="72">
        <v>-28.478000703698498</v>
      </c>
      <c r="I31" s="71">
        <v>30632.955699999999</v>
      </c>
      <c r="J31" s="72">
        <v>3.6675092679130601</v>
      </c>
      <c r="K31" s="71">
        <v>16711.868399999999</v>
      </c>
      <c r="L31" s="72">
        <v>1.43102417394895</v>
      </c>
      <c r="M31" s="72">
        <v>0.83300603898963199</v>
      </c>
      <c r="N31" s="71">
        <v>15427371.2761</v>
      </c>
      <c r="O31" s="71">
        <v>309642383.31669998</v>
      </c>
      <c r="P31" s="71">
        <v>30423</v>
      </c>
      <c r="Q31" s="71">
        <v>40224</v>
      </c>
      <c r="R31" s="72">
        <v>-24.3660501193317</v>
      </c>
      <c r="S31" s="71">
        <v>27.454633175558001</v>
      </c>
      <c r="T31" s="71">
        <v>32.358718996121702</v>
      </c>
      <c r="U31" s="73">
        <v>-17.862507173942902</v>
      </c>
      <c r="V31" s="57"/>
      <c r="W31" s="57"/>
    </row>
    <row r="32" spans="1:23" ht="12" thickBot="1" x14ac:dyDescent="0.2">
      <c r="A32" s="55"/>
      <c r="B32" s="44" t="s">
        <v>30</v>
      </c>
      <c r="C32" s="45"/>
      <c r="D32" s="71">
        <v>88188.387300000002</v>
      </c>
      <c r="E32" s="71">
        <v>136141.70670000001</v>
      </c>
      <c r="F32" s="72">
        <v>64.776907413340098</v>
      </c>
      <c r="G32" s="71">
        <v>139833.1495</v>
      </c>
      <c r="H32" s="72">
        <v>-36.9331323685876</v>
      </c>
      <c r="I32" s="71">
        <v>23229.717799999999</v>
      </c>
      <c r="J32" s="72">
        <v>26.3410166703434</v>
      </c>
      <c r="K32" s="71">
        <v>34792.7016</v>
      </c>
      <c r="L32" s="72">
        <v>24.881583318696499</v>
      </c>
      <c r="M32" s="72">
        <v>-0.332339349008759</v>
      </c>
      <c r="N32" s="71">
        <v>1569788.8522000001</v>
      </c>
      <c r="O32" s="71">
        <v>33792279.905199997</v>
      </c>
      <c r="P32" s="71">
        <v>19719</v>
      </c>
      <c r="Q32" s="71">
        <v>26848</v>
      </c>
      <c r="R32" s="72">
        <v>-26.5531883194279</v>
      </c>
      <c r="S32" s="71">
        <v>4.4722545413053396</v>
      </c>
      <c r="T32" s="71">
        <v>4.7394991768474402</v>
      </c>
      <c r="U32" s="73">
        <v>-5.9756132633741998</v>
      </c>
      <c r="V32" s="57"/>
      <c r="W32" s="57"/>
    </row>
    <row r="33" spans="1:23" ht="12" thickBot="1" x14ac:dyDescent="0.2">
      <c r="A33" s="55"/>
      <c r="B33" s="44" t="s">
        <v>31</v>
      </c>
      <c r="C33" s="45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28.4955</v>
      </c>
      <c r="O33" s="71">
        <v>214.23429999999999</v>
      </c>
      <c r="P33" s="74"/>
      <c r="Q33" s="74"/>
      <c r="R33" s="74"/>
      <c r="S33" s="74"/>
      <c r="T33" s="74"/>
      <c r="U33" s="75"/>
      <c r="V33" s="57"/>
      <c r="W33" s="57"/>
    </row>
    <row r="34" spans="1:23" ht="12" thickBot="1" x14ac:dyDescent="0.2">
      <c r="A34" s="55"/>
      <c r="B34" s="44" t="s">
        <v>71</v>
      </c>
      <c r="C34" s="45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57"/>
      <c r="W34" s="57"/>
    </row>
    <row r="35" spans="1:23" ht="12" thickBot="1" x14ac:dyDescent="0.2">
      <c r="A35" s="55"/>
      <c r="B35" s="44" t="s">
        <v>32</v>
      </c>
      <c r="C35" s="45"/>
      <c r="D35" s="71">
        <v>132861.59099999999</v>
      </c>
      <c r="E35" s="71">
        <v>147745.29829999999</v>
      </c>
      <c r="F35" s="72">
        <v>89.926104267779607</v>
      </c>
      <c r="G35" s="71">
        <v>175661.4523</v>
      </c>
      <c r="H35" s="72">
        <v>-24.364970652129799</v>
      </c>
      <c r="I35" s="71">
        <v>17908.268700000001</v>
      </c>
      <c r="J35" s="72">
        <v>13.4788907502997</v>
      </c>
      <c r="K35" s="71">
        <v>15166.5214</v>
      </c>
      <c r="L35" s="72">
        <v>8.6339496807177394</v>
      </c>
      <c r="M35" s="72">
        <v>0.18077627873191801</v>
      </c>
      <c r="N35" s="71">
        <v>2399330.2211000002</v>
      </c>
      <c r="O35" s="71">
        <v>48691220.319499999</v>
      </c>
      <c r="P35" s="71">
        <v>10180</v>
      </c>
      <c r="Q35" s="71">
        <v>13958</v>
      </c>
      <c r="R35" s="72">
        <v>-27.066915030806701</v>
      </c>
      <c r="S35" s="71">
        <v>13.0512368369352</v>
      </c>
      <c r="T35" s="71">
        <v>13.754616692936001</v>
      </c>
      <c r="U35" s="73">
        <v>-5.3893731666121596</v>
      </c>
      <c r="V35" s="57"/>
      <c r="W35" s="57"/>
    </row>
    <row r="36" spans="1:23" ht="12" customHeight="1" thickBot="1" x14ac:dyDescent="0.2">
      <c r="A36" s="55"/>
      <c r="B36" s="44" t="s">
        <v>70</v>
      </c>
      <c r="C36" s="45"/>
      <c r="D36" s="71">
        <v>60489.760000000002</v>
      </c>
      <c r="E36" s="74"/>
      <c r="F36" s="74"/>
      <c r="G36" s="74"/>
      <c r="H36" s="74"/>
      <c r="I36" s="71">
        <v>2159.85</v>
      </c>
      <c r="J36" s="72">
        <v>3.5706043469175599</v>
      </c>
      <c r="K36" s="74"/>
      <c r="L36" s="74"/>
      <c r="M36" s="74"/>
      <c r="N36" s="71">
        <v>855552.21</v>
      </c>
      <c r="O36" s="71">
        <v>16967180.75</v>
      </c>
      <c r="P36" s="71">
        <v>52</v>
      </c>
      <c r="Q36" s="71">
        <v>62</v>
      </c>
      <c r="R36" s="72">
        <v>-16.129032258064498</v>
      </c>
      <c r="S36" s="71">
        <v>1163.2646153846199</v>
      </c>
      <c r="T36" s="71">
        <v>901.31112903225801</v>
      </c>
      <c r="U36" s="73">
        <v>22.518821847404499</v>
      </c>
      <c r="V36" s="57"/>
      <c r="W36" s="57"/>
    </row>
    <row r="37" spans="1:23" ht="12" thickBot="1" x14ac:dyDescent="0.2">
      <c r="A37" s="55"/>
      <c r="B37" s="44" t="s">
        <v>36</v>
      </c>
      <c r="C37" s="45"/>
      <c r="D37" s="71">
        <v>121039.39</v>
      </c>
      <c r="E37" s="71">
        <v>116453.6464</v>
      </c>
      <c r="F37" s="72">
        <v>103.93782740323</v>
      </c>
      <c r="G37" s="71">
        <v>533464.31999999995</v>
      </c>
      <c r="H37" s="72">
        <v>-77.310686870304707</v>
      </c>
      <c r="I37" s="71">
        <v>-7306.86</v>
      </c>
      <c r="J37" s="72">
        <v>-6.0367620821618502</v>
      </c>
      <c r="K37" s="71">
        <v>-65782.2</v>
      </c>
      <c r="L37" s="72">
        <v>-12.331133973496099</v>
      </c>
      <c r="M37" s="72">
        <v>-0.88892344737634199</v>
      </c>
      <c r="N37" s="71">
        <v>4401587.92</v>
      </c>
      <c r="O37" s="71">
        <v>121654301.77</v>
      </c>
      <c r="P37" s="71">
        <v>65</v>
      </c>
      <c r="Q37" s="71">
        <v>85</v>
      </c>
      <c r="R37" s="72">
        <v>-23.529411764705898</v>
      </c>
      <c r="S37" s="71">
        <v>1862.1444615384601</v>
      </c>
      <c r="T37" s="71">
        <v>2558.49270588235</v>
      </c>
      <c r="U37" s="73">
        <v>-37.394963641466603</v>
      </c>
      <c r="V37" s="57"/>
      <c r="W37" s="57"/>
    </row>
    <row r="38" spans="1:23" ht="12" thickBot="1" x14ac:dyDescent="0.2">
      <c r="A38" s="55"/>
      <c r="B38" s="44" t="s">
        <v>37</v>
      </c>
      <c r="C38" s="45"/>
      <c r="D38" s="71">
        <v>6536.75</v>
      </c>
      <c r="E38" s="71">
        <v>95103.549499999994</v>
      </c>
      <c r="F38" s="72">
        <v>6.8732976154586103</v>
      </c>
      <c r="G38" s="71">
        <v>1925700.89</v>
      </c>
      <c r="H38" s="72">
        <v>-99.6605521639448</v>
      </c>
      <c r="I38" s="71">
        <v>778.63</v>
      </c>
      <c r="J38" s="72">
        <v>11.911576853941201</v>
      </c>
      <c r="K38" s="71">
        <v>-405454.99</v>
      </c>
      <c r="L38" s="72">
        <v>-21.054930810152999</v>
      </c>
      <c r="M38" s="72">
        <v>-1.00192038578684</v>
      </c>
      <c r="N38" s="71">
        <v>1663223.37</v>
      </c>
      <c r="O38" s="71">
        <v>120985444.06999999</v>
      </c>
      <c r="P38" s="71">
        <v>6</v>
      </c>
      <c r="Q38" s="71">
        <v>25</v>
      </c>
      <c r="R38" s="72">
        <v>-76</v>
      </c>
      <c r="S38" s="71">
        <v>1089.4583333333301</v>
      </c>
      <c r="T38" s="71">
        <v>2168.1068</v>
      </c>
      <c r="U38" s="73">
        <v>-99.007776035491702</v>
      </c>
      <c r="V38" s="57"/>
      <c r="W38" s="57"/>
    </row>
    <row r="39" spans="1:23" ht="12" thickBot="1" x14ac:dyDescent="0.2">
      <c r="A39" s="55"/>
      <c r="B39" s="44" t="s">
        <v>38</v>
      </c>
      <c r="C39" s="45"/>
      <c r="D39" s="71">
        <v>68215.41</v>
      </c>
      <c r="E39" s="71">
        <v>75232.778300000005</v>
      </c>
      <c r="F39" s="72">
        <v>90.672458922070703</v>
      </c>
      <c r="G39" s="71">
        <v>284012.15999999997</v>
      </c>
      <c r="H39" s="72">
        <v>-75.981517833602595</v>
      </c>
      <c r="I39" s="71">
        <v>-9165.83</v>
      </c>
      <c r="J39" s="72">
        <v>-13.436597390531</v>
      </c>
      <c r="K39" s="71">
        <v>-42903.55</v>
      </c>
      <c r="L39" s="72">
        <v>-15.1062370005566</v>
      </c>
      <c r="M39" s="72">
        <v>-0.78636196771595801</v>
      </c>
      <c r="N39" s="71">
        <v>3139363.83</v>
      </c>
      <c r="O39" s="71">
        <v>84396392.159999996</v>
      </c>
      <c r="P39" s="71">
        <v>48</v>
      </c>
      <c r="Q39" s="71">
        <v>91</v>
      </c>
      <c r="R39" s="72">
        <v>-47.252747252747298</v>
      </c>
      <c r="S39" s="71">
        <v>1421.1543750000001</v>
      </c>
      <c r="T39" s="71">
        <v>1953.77186813187</v>
      </c>
      <c r="U39" s="73">
        <v>-37.477806950555099</v>
      </c>
      <c r="V39" s="57"/>
      <c r="W39" s="57"/>
    </row>
    <row r="40" spans="1:23" ht="12" thickBot="1" x14ac:dyDescent="0.2">
      <c r="A40" s="55"/>
      <c r="B40" s="44" t="s">
        <v>73</v>
      </c>
      <c r="C40" s="45"/>
      <c r="D40" s="71">
        <v>1.1200000000000001</v>
      </c>
      <c r="E40" s="74"/>
      <c r="F40" s="74"/>
      <c r="G40" s="71">
        <v>10.52</v>
      </c>
      <c r="H40" s="72">
        <v>-89.353612167300398</v>
      </c>
      <c r="I40" s="71">
        <v>1.1200000000000001</v>
      </c>
      <c r="J40" s="72">
        <v>100</v>
      </c>
      <c r="K40" s="71">
        <v>0.68</v>
      </c>
      <c r="L40" s="72">
        <v>6.4638783269962001</v>
      </c>
      <c r="M40" s="72">
        <v>0.64705882352941202</v>
      </c>
      <c r="N40" s="71">
        <v>19.920000000000002</v>
      </c>
      <c r="O40" s="71">
        <v>4116.58</v>
      </c>
      <c r="P40" s="71">
        <v>4</v>
      </c>
      <c r="Q40" s="71">
        <v>2</v>
      </c>
      <c r="R40" s="72">
        <v>100</v>
      </c>
      <c r="S40" s="71">
        <v>0.28000000000000003</v>
      </c>
      <c r="T40" s="71">
        <v>0.43</v>
      </c>
      <c r="U40" s="73">
        <v>-53.571428571428598</v>
      </c>
      <c r="V40" s="57"/>
      <c r="W40" s="57"/>
    </row>
    <row r="41" spans="1:23" ht="12" customHeight="1" thickBot="1" x14ac:dyDescent="0.2">
      <c r="A41" s="55"/>
      <c r="B41" s="44" t="s">
        <v>33</v>
      </c>
      <c r="C41" s="45"/>
      <c r="D41" s="71">
        <v>100187.1795</v>
      </c>
      <c r="E41" s="71">
        <v>75617.845600000001</v>
      </c>
      <c r="F41" s="72">
        <v>132.49144921420501</v>
      </c>
      <c r="G41" s="71">
        <v>436039.34360000002</v>
      </c>
      <c r="H41" s="72">
        <v>-77.023362462469294</v>
      </c>
      <c r="I41" s="71">
        <v>8178.3634000000002</v>
      </c>
      <c r="J41" s="72">
        <v>8.1630837805948993</v>
      </c>
      <c r="K41" s="71">
        <v>30766.117399999999</v>
      </c>
      <c r="L41" s="72">
        <v>7.0558122452874903</v>
      </c>
      <c r="M41" s="72">
        <v>-0.73417629226104397</v>
      </c>
      <c r="N41" s="71">
        <v>2913107.6937000002</v>
      </c>
      <c r="O41" s="71">
        <v>52674183.562200002</v>
      </c>
      <c r="P41" s="71">
        <v>189</v>
      </c>
      <c r="Q41" s="71">
        <v>399</v>
      </c>
      <c r="R41" s="72">
        <v>-52.631578947368403</v>
      </c>
      <c r="S41" s="71">
        <v>530.09089682539695</v>
      </c>
      <c r="T41" s="71">
        <v>694.82038345864703</v>
      </c>
      <c r="U41" s="73">
        <v>-31.075705623277099</v>
      </c>
      <c r="V41" s="57"/>
      <c r="W41" s="57"/>
    </row>
    <row r="42" spans="1:23" ht="12" thickBot="1" x14ac:dyDescent="0.2">
      <c r="A42" s="55"/>
      <c r="B42" s="44" t="s">
        <v>34</v>
      </c>
      <c r="C42" s="45"/>
      <c r="D42" s="71">
        <v>235096.46969999999</v>
      </c>
      <c r="E42" s="71">
        <v>236628.5883</v>
      </c>
      <c r="F42" s="72">
        <v>99.352521767970998</v>
      </c>
      <c r="G42" s="71">
        <v>480291.47440000001</v>
      </c>
      <c r="H42" s="72">
        <v>-51.051292344155797</v>
      </c>
      <c r="I42" s="71">
        <v>15504.8213</v>
      </c>
      <c r="J42" s="72">
        <v>6.5950889521162397</v>
      </c>
      <c r="K42" s="71">
        <v>30451.740699999998</v>
      </c>
      <c r="L42" s="72">
        <v>6.3402625953420397</v>
      </c>
      <c r="M42" s="72">
        <v>-0.49083957292464397</v>
      </c>
      <c r="N42" s="71">
        <v>4982158.4687999999</v>
      </c>
      <c r="O42" s="71">
        <v>130979184.60420001</v>
      </c>
      <c r="P42" s="71">
        <v>1317</v>
      </c>
      <c r="Q42" s="71">
        <v>2080</v>
      </c>
      <c r="R42" s="72">
        <v>-36.682692307692299</v>
      </c>
      <c r="S42" s="71">
        <v>178.50908861047799</v>
      </c>
      <c r="T42" s="71">
        <v>177.225434086538</v>
      </c>
      <c r="U42" s="73">
        <v>0.71909757308824895</v>
      </c>
      <c r="V42" s="57"/>
      <c r="W42" s="57"/>
    </row>
    <row r="43" spans="1:23" ht="12" thickBot="1" x14ac:dyDescent="0.2">
      <c r="A43" s="55"/>
      <c r="B43" s="44" t="s">
        <v>39</v>
      </c>
      <c r="C43" s="45"/>
      <c r="D43" s="71">
        <v>51975.24</v>
      </c>
      <c r="E43" s="71">
        <v>48532.065399999999</v>
      </c>
      <c r="F43" s="72">
        <v>107.094638506772</v>
      </c>
      <c r="G43" s="71">
        <v>242264.18</v>
      </c>
      <c r="H43" s="72">
        <v>-78.546048367530005</v>
      </c>
      <c r="I43" s="71">
        <v>-8128.21</v>
      </c>
      <c r="J43" s="72">
        <v>-15.6386194657302</v>
      </c>
      <c r="K43" s="71">
        <v>-34405.21</v>
      </c>
      <c r="L43" s="72">
        <v>-14.2015257889136</v>
      </c>
      <c r="M43" s="72">
        <v>-0.76375060637618497</v>
      </c>
      <c r="N43" s="71">
        <v>2051590.84</v>
      </c>
      <c r="O43" s="71">
        <v>54426587.159999996</v>
      </c>
      <c r="P43" s="71">
        <v>45</v>
      </c>
      <c r="Q43" s="71">
        <v>61</v>
      </c>
      <c r="R43" s="72">
        <v>-26.229508196721302</v>
      </c>
      <c r="S43" s="71">
        <v>1155.0053333333301</v>
      </c>
      <c r="T43" s="71">
        <v>1608.7990163934401</v>
      </c>
      <c r="U43" s="73">
        <v>-39.289314946318498</v>
      </c>
      <c r="V43" s="57"/>
      <c r="W43" s="57"/>
    </row>
    <row r="44" spans="1:23" ht="12" thickBot="1" x14ac:dyDescent="0.2">
      <c r="A44" s="55"/>
      <c r="B44" s="44" t="s">
        <v>40</v>
      </c>
      <c r="C44" s="45"/>
      <c r="D44" s="71">
        <v>12281.21</v>
      </c>
      <c r="E44" s="71">
        <v>9913.0110000000004</v>
      </c>
      <c r="F44" s="72">
        <v>123.88980502493099</v>
      </c>
      <c r="G44" s="71">
        <v>88099.34</v>
      </c>
      <c r="H44" s="72">
        <v>-86.059816112129795</v>
      </c>
      <c r="I44" s="71">
        <v>1703.16</v>
      </c>
      <c r="J44" s="72">
        <v>13.8680146337372</v>
      </c>
      <c r="K44" s="71">
        <v>11077.49</v>
      </c>
      <c r="L44" s="72">
        <v>12.573862641876801</v>
      </c>
      <c r="M44" s="72">
        <v>-0.84625036899153205</v>
      </c>
      <c r="N44" s="71">
        <v>864505.62</v>
      </c>
      <c r="O44" s="71">
        <v>21708926.870000001</v>
      </c>
      <c r="P44" s="71">
        <v>17</v>
      </c>
      <c r="Q44" s="71">
        <v>61</v>
      </c>
      <c r="R44" s="72">
        <v>-72.131147540983605</v>
      </c>
      <c r="S44" s="71">
        <v>722.42411764705901</v>
      </c>
      <c r="T44" s="71">
        <v>1043.6465573770499</v>
      </c>
      <c r="U44" s="73">
        <v>-44.464523246568</v>
      </c>
      <c r="V44" s="57"/>
      <c r="W44" s="57"/>
    </row>
    <row r="45" spans="1:23" ht="12" thickBot="1" x14ac:dyDescent="0.2">
      <c r="A45" s="56"/>
      <c r="B45" s="44" t="s">
        <v>35</v>
      </c>
      <c r="C45" s="45"/>
      <c r="D45" s="76">
        <v>45801.772900000004</v>
      </c>
      <c r="E45" s="77"/>
      <c r="F45" s="77"/>
      <c r="G45" s="76">
        <v>22268.298999999999</v>
      </c>
      <c r="H45" s="78">
        <v>105.681506701522</v>
      </c>
      <c r="I45" s="76">
        <v>4484.0212000000001</v>
      </c>
      <c r="J45" s="78">
        <v>9.7900603319222199</v>
      </c>
      <c r="K45" s="76">
        <v>2831.2764000000002</v>
      </c>
      <c r="L45" s="78">
        <v>12.714381102930201</v>
      </c>
      <c r="M45" s="78">
        <v>0.58374547960064904</v>
      </c>
      <c r="N45" s="76">
        <v>280400.57520000002</v>
      </c>
      <c r="O45" s="76">
        <v>7038470.5356999999</v>
      </c>
      <c r="P45" s="76">
        <v>23</v>
      </c>
      <c r="Q45" s="76">
        <v>25</v>
      </c>
      <c r="R45" s="78">
        <v>-8</v>
      </c>
      <c r="S45" s="76">
        <v>1991.38143043478</v>
      </c>
      <c r="T45" s="76">
        <v>1331.771696</v>
      </c>
      <c r="U45" s="79">
        <v>33.123224127422397</v>
      </c>
      <c r="V45" s="57"/>
      <c r="W45" s="57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13:C13"/>
    <mergeCell ref="B14:C14"/>
    <mergeCell ref="B15:C15"/>
    <mergeCell ref="B16:C16"/>
    <mergeCell ref="B17:C17"/>
    <mergeCell ref="B19:C19"/>
    <mergeCell ref="B20:C20"/>
    <mergeCell ref="B21:C21"/>
    <mergeCell ref="B22:C22"/>
    <mergeCell ref="B23:C23"/>
    <mergeCell ref="B24:C24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56766</v>
      </c>
      <c r="D2" s="32">
        <v>467795.62161282101</v>
      </c>
      <c r="E2" s="32">
        <v>339905.44643076899</v>
      </c>
      <c r="F2" s="32">
        <v>127890.175182051</v>
      </c>
      <c r="G2" s="32">
        <v>339905.44643076899</v>
      </c>
      <c r="H2" s="32">
        <v>0.27338899569244302</v>
      </c>
    </row>
    <row r="3" spans="1:8" ht="14.25" x14ac:dyDescent="0.2">
      <c r="A3" s="32">
        <v>2</v>
      </c>
      <c r="B3" s="33">
        <v>13</v>
      </c>
      <c r="C3" s="32">
        <v>7037</v>
      </c>
      <c r="D3" s="32">
        <v>62616.951569109697</v>
      </c>
      <c r="E3" s="32">
        <v>47530.128955623601</v>
      </c>
      <c r="F3" s="32">
        <v>15086.8226134861</v>
      </c>
      <c r="G3" s="32">
        <v>47530.128955623601</v>
      </c>
      <c r="H3" s="32">
        <v>0.24093831199742999</v>
      </c>
    </row>
    <row r="4" spans="1:8" ht="14.25" x14ac:dyDescent="0.2">
      <c r="A4" s="32">
        <v>3</v>
      </c>
      <c r="B4" s="33">
        <v>14</v>
      </c>
      <c r="C4" s="32">
        <v>89682</v>
      </c>
      <c r="D4" s="32">
        <v>88273.145699999994</v>
      </c>
      <c r="E4" s="32">
        <v>63872.607297435898</v>
      </c>
      <c r="F4" s="32">
        <v>24400.5384025641</v>
      </c>
      <c r="G4" s="32">
        <v>63872.607297435898</v>
      </c>
      <c r="H4" s="32">
        <v>0.27642085493917201</v>
      </c>
    </row>
    <row r="5" spans="1:8" ht="14.25" x14ac:dyDescent="0.2">
      <c r="A5" s="32">
        <v>4</v>
      </c>
      <c r="B5" s="33">
        <v>15</v>
      </c>
      <c r="C5" s="32">
        <v>2688</v>
      </c>
      <c r="D5" s="32">
        <v>37102.8084264957</v>
      </c>
      <c r="E5" s="32">
        <v>28439.535595726498</v>
      </c>
      <c r="F5" s="32">
        <v>8663.2728307692305</v>
      </c>
      <c r="G5" s="32">
        <v>28439.535595726498</v>
      </c>
      <c r="H5" s="32">
        <v>0.23349372185483</v>
      </c>
    </row>
    <row r="6" spans="1:8" ht="14.25" x14ac:dyDescent="0.2">
      <c r="A6" s="32">
        <v>5</v>
      </c>
      <c r="B6" s="33">
        <v>16</v>
      </c>
      <c r="C6" s="32">
        <v>2529</v>
      </c>
      <c r="D6" s="32">
        <v>99067.823788034206</v>
      </c>
      <c r="E6" s="32">
        <v>74268.663828205099</v>
      </c>
      <c r="F6" s="32">
        <v>24799.1599598291</v>
      </c>
      <c r="G6" s="32">
        <v>74268.663828205099</v>
      </c>
      <c r="H6" s="32">
        <v>0.25032507035674301</v>
      </c>
    </row>
    <row r="7" spans="1:8" ht="14.25" x14ac:dyDescent="0.2">
      <c r="A7" s="32">
        <v>6</v>
      </c>
      <c r="B7" s="33">
        <v>17</v>
      </c>
      <c r="C7" s="32">
        <v>13109</v>
      </c>
      <c r="D7" s="32">
        <v>192807.03128461499</v>
      </c>
      <c r="E7" s="32">
        <v>137263.21543675201</v>
      </c>
      <c r="F7" s="32">
        <v>55543.815847863203</v>
      </c>
      <c r="G7" s="32">
        <v>137263.21543675201</v>
      </c>
      <c r="H7" s="32">
        <v>0.288079825086209</v>
      </c>
    </row>
    <row r="8" spans="1:8" ht="14.25" x14ac:dyDescent="0.2">
      <c r="A8" s="32">
        <v>7</v>
      </c>
      <c r="B8" s="33">
        <v>18</v>
      </c>
      <c r="C8" s="32">
        <v>47222</v>
      </c>
      <c r="D8" s="32">
        <v>93043.843052136799</v>
      </c>
      <c r="E8" s="32">
        <v>72826.033062393195</v>
      </c>
      <c r="F8" s="32">
        <v>20217.8099897436</v>
      </c>
      <c r="G8" s="32">
        <v>72826.033062393195</v>
      </c>
      <c r="H8" s="32">
        <v>0.217293367583867</v>
      </c>
    </row>
    <row r="9" spans="1:8" ht="14.25" x14ac:dyDescent="0.2">
      <c r="A9" s="32">
        <v>8</v>
      </c>
      <c r="B9" s="33">
        <v>19</v>
      </c>
      <c r="C9" s="32">
        <v>13981</v>
      </c>
      <c r="D9" s="32">
        <v>53530.000196581197</v>
      </c>
      <c r="E9" s="32">
        <v>43791.957703418797</v>
      </c>
      <c r="F9" s="32">
        <v>9738.0424931623893</v>
      </c>
      <c r="G9" s="32">
        <v>43791.957703418797</v>
      </c>
      <c r="H9" s="32">
        <v>0.18191747538578101</v>
      </c>
    </row>
    <row r="10" spans="1:8" ht="14.25" x14ac:dyDescent="0.2">
      <c r="A10" s="32">
        <v>9</v>
      </c>
      <c r="B10" s="33">
        <v>21</v>
      </c>
      <c r="C10" s="32">
        <v>163105</v>
      </c>
      <c r="D10" s="32">
        <v>706218.36305555596</v>
      </c>
      <c r="E10" s="32">
        <v>687152.577405983</v>
      </c>
      <c r="F10" s="32">
        <v>19065.785649572601</v>
      </c>
      <c r="G10" s="32">
        <v>687152.577405983</v>
      </c>
      <c r="H10" s="35">
        <v>2.69970120389985E-2</v>
      </c>
    </row>
    <row r="11" spans="1:8" ht="14.25" x14ac:dyDescent="0.2">
      <c r="A11" s="32">
        <v>10</v>
      </c>
      <c r="B11" s="33">
        <v>22</v>
      </c>
      <c r="C11" s="32">
        <v>57745.580999999998</v>
      </c>
      <c r="D11" s="32">
        <v>620289.27062905999</v>
      </c>
      <c r="E11" s="32">
        <v>526294.10818034201</v>
      </c>
      <c r="F11" s="32">
        <v>93995.162448717907</v>
      </c>
      <c r="G11" s="32">
        <v>526294.10818034201</v>
      </c>
      <c r="H11" s="32">
        <v>0.15153439999597901</v>
      </c>
    </row>
    <row r="12" spans="1:8" ht="14.25" x14ac:dyDescent="0.2">
      <c r="A12" s="32">
        <v>11</v>
      </c>
      <c r="B12" s="33">
        <v>23</v>
      </c>
      <c r="C12" s="32">
        <v>123938.985</v>
      </c>
      <c r="D12" s="32">
        <v>1070101.77327692</v>
      </c>
      <c r="E12" s="32">
        <v>919591.57879487204</v>
      </c>
      <c r="F12" s="32">
        <v>150510.19448205101</v>
      </c>
      <c r="G12" s="32">
        <v>919591.57879487204</v>
      </c>
      <c r="H12" s="32">
        <v>0.14065035517243499</v>
      </c>
    </row>
    <row r="13" spans="1:8" ht="14.25" x14ac:dyDescent="0.2">
      <c r="A13" s="32">
        <v>12</v>
      </c>
      <c r="B13" s="33">
        <v>24</v>
      </c>
      <c r="C13" s="32">
        <v>13834</v>
      </c>
      <c r="D13" s="32">
        <v>422850.74395042699</v>
      </c>
      <c r="E13" s="32">
        <v>391590.50558034203</v>
      </c>
      <c r="F13" s="32">
        <v>31260.238370085499</v>
      </c>
      <c r="G13" s="32">
        <v>391590.50558034203</v>
      </c>
      <c r="H13" s="32">
        <v>7.3927358098133694E-2</v>
      </c>
    </row>
    <row r="14" spans="1:8" ht="14.25" x14ac:dyDescent="0.2">
      <c r="A14" s="32">
        <v>13</v>
      </c>
      <c r="B14" s="33">
        <v>25</v>
      </c>
      <c r="C14" s="32">
        <v>72772</v>
      </c>
      <c r="D14" s="32">
        <v>881240.75769999996</v>
      </c>
      <c r="E14" s="32">
        <v>820334.99049999996</v>
      </c>
      <c r="F14" s="32">
        <v>60905.767200000002</v>
      </c>
      <c r="G14" s="32">
        <v>820334.99049999996</v>
      </c>
      <c r="H14" s="32">
        <v>6.9113652163526093E-2</v>
      </c>
    </row>
    <row r="15" spans="1:8" ht="14.25" x14ac:dyDescent="0.2">
      <c r="A15" s="32">
        <v>14</v>
      </c>
      <c r="B15" s="33">
        <v>26</v>
      </c>
      <c r="C15" s="32">
        <v>50476</v>
      </c>
      <c r="D15" s="32">
        <v>276776.164018062</v>
      </c>
      <c r="E15" s="32">
        <v>239804.19541354699</v>
      </c>
      <c r="F15" s="32">
        <v>36971.968604515503</v>
      </c>
      <c r="G15" s="32">
        <v>239804.19541354699</v>
      </c>
      <c r="H15" s="32">
        <v>0.13358075373175099</v>
      </c>
    </row>
    <row r="16" spans="1:8" ht="14.25" x14ac:dyDescent="0.2">
      <c r="A16" s="32">
        <v>15</v>
      </c>
      <c r="B16" s="33">
        <v>27</v>
      </c>
      <c r="C16" s="32">
        <v>141477.845</v>
      </c>
      <c r="D16" s="32">
        <v>1009974.9889</v>
      </c>
      <c r="E16" s="32">
        <v>888011.02529999998</v>
      </c>
      <c r="F16" s="32">
        <v>121963.9636</v>
      </c>
      <c r="G16" s="32">
        <v>888011.02529999998</v>
      </c>
      <c r="H16" s="32">
        <v>0.120759390024931</v>
      </c>
    </row>
    <row r="17" spans="1:8" ht="14.25" x14ac:dyDescent="0.2">
      <c r="A17" s="32">
        <v>16</v>
      </c>
      <c r="B17" s="33">
        <v>29</v>
      </c>
      <c r="C17" s="32">
        <v>153033</v>
      </c>
      <c r="D17" s="32">
        <v>2025212.48780598</v>
      </c>
      <c r="E17" s="32">
        <v>1801299.0169734999</v>
      </c>
      <c r="F17" s="32">
        <v>223913.47083247901</v>
      </c>
      <c r="G17" s="32">
        <v>1801299.0169734999</v>
      </c>
      <c r="H17" s="32">
        <v>0.110562951878228</v>
      </c>
    </row>
    <row r="18" spans="1:8" ht="14.25" x14ac:dyDescent="0.2">
      <c r="A18" s="32">
        <v>17</v>
      </c>
      <c r="B18" s="33">
        <v>31</v>
      </c>
      <c r="C18" s="32">
        <v>21311.232</v>
      </c>
      <c r="D18" s="32">
        <v>197288.80284595699</v>
      </c>
      <c r="E18" s="32">
        <v>161651.17191347701</v>
      </c>
      <c r="F18" s="32">
        <v>35637.630932480097</v>
      </c>
      <c r="G18" s="32">
        <v>161651.17191347701</v>
      </c>
      <c r="H18" s="32">
        <v>0.18063686543988</v>
      </c>
    </row>
    <row r="19" spans="1:8" ht="14.25" x14ac:dyDescent="0.2">
      <c r="A19" s="32">
        <v>18</v>
      </c>
      <c r="B19" s="33">
        <v>32</v>
      </c>
      <c r="C19" s="32">
        <v>12908.611000000001</v>
      </c>
      <c r="D19" s="32">
        <v>201950.037866984</v>
      </c>
      <c r="E19" s="32">
        <v>181983.89432650799</v>
      </c>
      <c r="F19" s="32">
        <v>19966.1435404761</v>
      </c>
      <c r="G19" s="32">
        <v>181983.89432650799</v>
      </c>
      <c r="H19" s="32">
        <v>9.8866748188613504E-2</v>
      </c>
    </row>
    <row r="20" spans="1:8" ht="14.25" x14ac:dyDescent="0.2">
      <c r="A20" s="32">
        <v>19</v>
      </c>
      <c r="B20" s="33">
        <v>33</v>
      </c>
      <c r="C20" s="32">
        <v>29662.732</v>
      </c>
      <c r="D20" s="32">
        <v>426115.50312247197</v>
      </c>
      <c r="E20" s="32">
        <v>335076.83492460201</v>
      </c>
      <c r="F20" s="32">
        <v>91038.668197870094</v>
      </c>
      <c r="G20" s="32">
        <v>335076.83492460201</v>
      </c>
      <c r="H20" s="32">
        <v>0.21364786667173699</v>
      </c>
    </row>
    <row r="21" spans="1:8" ht="14.25" x14ac:dyDescent="0.2">
      <c r="A21" s="32">
        <v>20</v>
      </c>
      <c r="B21" s="33">
        <v>34</v>
      </c>
      <c r="C21" s="32">
        <v>41028.160000000003</v>
      </c>
      <c r="D21" s="32">
        <v>225197.75915263599</v>
      </c>
      <c r="E21" s="32">
        <v>161208.02137323999</v>
      </c>
      <c r="F21" s="32">
        <v>63989.737779395902</v>
      </c>
      <c r="G21" s="32">
        <v>161208.02137323999</v>
      </c>
      <c r="H21" s="32">
        <v>0.28414908754054102</v>
      </c>
    </row>
    <row r="22" spans="1:8" ht="14.25" x14ac:dyDescent="0.2">
      <c r="A22" s="32">
        <v>21</v>
      </c>
      <c r="B22" s="33">
        <v>35</v>
      </c>
      <c r="C22" s="32">
        <v>28387.370999999999</v>
      </c>
      <c r="D22" s="32">
        <v>844261.49111597496</v>
      </c>
      <c r="E22" s="32">
        <v>799534.25787299802</v>
      </c>
      <c r="F22" s="32">
        <v>44727.233242977098</v>
      </c>
      <c r="G22" s="32">
        <v>799534.25787299802</v>
      </c>
      <c r="H22" s="32">
        <v>5.29779383681886E-2</v>
      </c>
    </row>
    <row r="23" spans="1:8" ht="14.25" x14ac:dyDescent="0.2">
      <c r="A23" s="32">
        <v>22</v>
      </c>
      <c r="B23" s="33">
        <v>36</v>
      </c>
      <c r="C23" s="32">
        <v>173904.758</v>
      </c>
      <c r="D23" s="32">
        <v>652625.18336371705</v>
      </c>
      <c r="E23" s="32">
        <v>558212.96184555395</v>
      </c>
      <c r="F23" s="32">
        <v>94412.221518162594</v>
      </c>
      <c r="G23" s="32">
        <v>558212.96184555395</v>
      </c>
      <c r="H23" s="32">
        <v>0.144665305484458</v>
      </c>
    </row>
    <row r="24" spans="1:8" ht="14.25" x14ac:dyDescent="0.2">
      <c r="A24" s="32">
        <v>23</v>
      </c>
      <c r="B24" s="33">
        <v>37</v>
      </c>
      <c r="C24" s="32">
        <v>124095.448</v>
      </c>
      <c r="D24" s="32">
        <v>862982.262947788</v>
      </c>
      <c r="E24" s="32">
        <v>740865.60185054503</v>
      </c>
      <c r="F24" s="32">
        <v>122116.661097242</v>
      </c>
      <c r="G24" s="32">
        <v>740865.60185054503</v>
      </c>
      <c r="H24" s="32">
        <v>0.141505412498415</v>
      </c>
    </row>
    <row r="25" spans="1:8" ht="14.25" x14ac:dyDescent="0.2">
      <c r="A25" s="32">
        <v>24</v>
      </c>
      <c r="B25" s="33">
        <v>38</v>
      </c>
      <c r="C25" s="32">
        <v>172202.65</v>
      </c>
      <c r="D25" s="32">
        <v>835252.19120531005</v>
      </c>
      <c r="E25" s="32">
        <v>804619.35324778804</v>
      </c>
      <c r="F25" s="32">
        <v>30632.837957522101</v>
      </c>
      <c r="G25" s="32">
        <v>804619.35324778804</v>
      </c>
      <c r="H25" s="32">
        <v>3.66749567137531E-2</v>
      </c>
    </row>
    <row r="26" spans="1:8" ht="14.25" x14ac:dyDescent="0.2">
      <c r="A26" s="32">
        <v>25</v>
      </c>
      <c r="B26" s="33">
        <v>39</v>
      </c>
      <c r="C26" s="32">
        <v>56489.688999999998</v>
      </c>
      <c r="D26" s="32">
        <v>88188.329936979004</v>
      </c>
      <c r="E26" s="32">
        <v>64958.678169517698</v>
      </c>
      <c r="F26" s="32">
        <v>23229.651767461299</v>
      </c>
      <c r="G26" s="32">
        <v>64958.678169517698</v>
      </c>
      <c r="H26" s="32">
        <v>0.26340958927401897</v>
      </c>
    </row>
    <row r="27" spans="1:8" ht="14.25" x14ac:dyDescent="0.2">
      <c r="A27" s="32">
        <v>26</v>
      </c>
      <c r="B27" s="33">
        <v>42</v>
      </c>
      <c r="C27" s="32">
        <v>6960.4319999999998</v>
      </c>
      <c r="D27" s="32">
        <v>132861.5907</v>
      </c>
      <c r="E27" s="32">
        <v>114953.3147</v>
      </c>
      <c r="F27" s="32">
        <v>17908.276000000002</v>
      </c>
      <c r="G27" s="32">
        <v>114953.3147</v>
      </c>
      <c r="H27" s="32">
        <v>0.13478896275174601</v>
      </c>
    </row>
    <row r="28" spans="1:8" ht="14.25" x14ac:dyDescent="0.2">
      <c r="A28" s="32">
        <v>27</v>
      </c>
      <c r="B28" s="33">
        <v>75</v>
      </c>
      <c r="C28" s="32">
        <v>458</v>
      </c>
      <c r="D28" s="32">
        <v>100187.179487179</v>
      </c>
      <c r="E28" s="32">
        <v>92008.816239316206</v>
      </c>
      <c r="F28" s="32">
        <v>8178.3632478632499</v>
      </c>
      <c r="G28" s="32">
        <v>92008.816239316206</v>
      </c>
      <c r="H28" s="32">
        <v>8.1630836297869797E-2</v>
      </c>
    </row>
    <row r="29" spans="1:8" ht="14.25" x14ac:dyDescent="0.2">
      <c r="A29" s="32">
        <v>28</v>
      </c>
      <c r="B29" s="33">
        <v>76</v>
      </c>
      <c r="C29" s="32">
        <v>1352</v>
      </c>
      <c r="D29" s="32">
        <v>235096.46376153801</v>
      </c>
      <c r="E29" s="32">
        <v>219591.64873504301</v>
      </c>
      <c r="F29" s="32">
        <v>15504.8150264957</v>
      </c>
      <c r="G29" s="32">
        <v>219591.64873504301</v>
      </c>
      <c r="H29" s="32">
        <v>6.5950864502251599E-2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45801.772936994203</v>
      </c>
      <c r="E30" s="32">
        <v>41317.751244232699</v>
      </c>
      <c r="F30" s="32">
        <v>4484.0216927615202</v>
      </c>
      <c r="G30" s="32">
        <v>41317.751244232699</v>
      </c>
      <c r="H30" s="32">
        <v>9.7900613998716302E-2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50</v>
      </c>
      <c r="D32" s="37">
        <v>60489.760000000002</v>
      </c>
      <c r="E32" s="37">
        <v>58329.91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53</v>
      </c>
      <c r="D33" s="37">
        <v>121039.39</v>
      </c>
      <c r="E33" s="37">
        <v>128346.25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2</v>
      </c>
      <c r="D34" s="37">
        <v>6536.75</v>
      </c>
      <c r="E34" s="37">
        <v>5758.12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42</v>
      </c>
      <c r="D35" s="37">
        <v>68215.41</v>
      </c>
      <c r="E35" s="37">
        <v>77381.240000000005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4</v>
      </c>
      <c r="D36" s="37">
        <v>1.1200000000000001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39</v>
      </c>
      <c r="D37" s="37">
        <v>51975.24</v>
      </c>
      <c r="E37" s="37">
        <v>60103.45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15</v>
      </c>
      <c r="D38" s="37">
        <v>12281.21</v>
      </c>
      <c r="E38" s="37">
        <v>10578.05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2015-09-16T01:35:43Z</dcterms:modified>
</cp:coreProperties>
</file>