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<sst xmlns="http://schemas.openxmlformats.org/spreadsheetml/2006/main" count="118" uniqueCount="77">
  <si>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</si>
  <si>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</si>
  <si>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</si>
  <si>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</si>
  <si>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</si>
  <si>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</si>
  <si>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</si>
  <si>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</si>
  <si>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</si>
  <si>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</si>
  <si>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</si>
  <si>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</si>
  <si>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</si>
  <si>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</si>
  <si>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</si>
  <si>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</si>
  <si>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</si>
  <si>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</si>
  <si>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</si>
  <si>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</si>
  <si>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</si>
  <si>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</si>
  <si>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</si>
  <si>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</si>
  <si>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</si>
  <si>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</si>
  <si>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</si>
  <si>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</si>
  <si>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</si>
  <si>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</si>
  <si>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</si>
  <si>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</si>
  <si>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</si>
  <si>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</si>
  <si>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</si>
  <si>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</si>
  <si>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</si>
  <si>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</si>
  <si>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</si>
  <si>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</si>
  <si>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9" type="noConversion"/>
  </si>
  <si>
    <t>COST</t>
    <phoneticPr fontId="29" type="noConversion"/>
  </si>
  <si>
    <t>成本</t>
    <phoneticPr fontId="29" type="noConversion"/>
  </si>
  <si>
    <t>销售金额差异</t>
    <phoneticPr fontId="29" type="noConversion"/>
  </si>
  <si>
    <t>销售成本差异</t>
    <phoneticPr fontId="2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</si>
  <si>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</si>
  <si>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</si>
  <si>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</si>
  <si>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</si>
  <si>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</si>
  <si>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</si>
  <si>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</si>
  <si>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</si>
  <si>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</si>
  <si>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</si>
  <si>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</si>
  <si>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</si>
  <si>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</si>
  <si>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</si>
  <si>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</si>
  <si>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</si>
  <si>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</si>
  <si>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</si>
  <si>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</si>
  <si>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</si>
  <si>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</si>
  <si>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</si>
  <si>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</si>
  <si>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</si>
  <si>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9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</si>
  <si>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</si>
  <si>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9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</si>
  <si>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</si>
  <si>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9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</si>
  <si>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</si>
  <si>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9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</si>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</sst>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4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44" fillId="0" borderId="0" applyNumberFormat="0" applyFill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50" fillId="2" borderId="0" applyNumberFormat="0" applyBorder="0" applyAlignment="0" applyProtection="0"/>
    <xf numFmtId="0" fontId="48" fillId="3" borderId="0" applyNumberFormat="0" applyBorder="0" applyAlignment="0" applyProtection="0"/>
    <xf numFmtId="0" fontId="57" fillId="4" borderId="0" applyNumberFormat="0" applyBorder="0" applyAlignment="0" applyProtection="0"/>
    <xf numFmtId="0" fontId="59" fillId="5" borderId="4" applyNumberFormat="0" applyAlignment="0" applyProtection="0"/>
    <xf numFmtId="0" fontId="58" fillId="6" borderId="5" applyNumberFormat="0" applyAlignment="0" applyProtection="0"/>
    <xf numFmtId="0" fontId="52" fillId="6" borderId="4" applyNumberFormat="0" applyAlignment="0" applyProtection="0"/>
    <xf numFmtId="0" fontId="56" fillId="0" borderId="6" applyNumberFormat="0" applyFill="0" applyAlignment="0" applyProtection="0"/>
    <xf numFmtId="0" fontId="53" fillId="7" borderId="7" applyNumberFormat="0" applyAlignment="0" applyProtection="0"/>
    <xf numFmtId="0" fontId="55" fillId="0" borderId="0" applyNumberFormat="0" applyFill="0" applyBorder="0" applyAlignment="0" applyProtection="0"/>
    <xf numFmtId="0" fontId="25" fillId="8" borderId="8" applyNumberFormat="0" applyFont="0" applyAlignment="0" applyProtection="0">
      <alignment vertical="center"/>
    </xf>
    <xf numFmtId="0" fontId="54" fillId="0" borderId="0" applyNumberFormat="0" applyFill="0" applyBorder="0" applyAlignment="0" applyProtection="0"/>
    <xf numFmtId="0" fontId="51" fillId="0" borderId="9" applyNumberFormat="0" applyFill="0" applyAlignment="0" applyProtection="0"/>
    <xf numFmtId="0" fontId="42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2" fillId="32" borderId="0" applyNumberFormat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/>
    <xf numFmtId="0" fontId="3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43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78" fontId="40" fillId="0" borderId="0" applyFont="0" applyFill="0" applyBorder="0" applyAlignment="0" applyProtection="0"/>
    <xf numFmtId="179" fontId="40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50" fillId="2" borderId="0" applyNumberFormat="0" applyBorder="0" applyAlignment="0" applyProtection="0"/>
    <xf numFmtId="0" fontId="48" fillId="3" borderId="0" applyNumberFormat="0" applyBorder="0" applyAlignment="0" applyProtection="0"/>
    <xf numFmtId="0" fontId="57" fillId="4" borderId="0" applyNumberFormat="0" applyBorder="0" applyAlignment="0" applyProtection="0"/>
    <xf numFmtId="0" fontId="59" fillId="5" borderId="4" applyNumberFormat="0" applyAlignment="0" applyProtection="0"/>
    <xf numFmtId="0" fontId="58" fillId="6" borderId="5" applyNumberFormat="0" applyAlignment="0" applyProtection="0"/>
    <xf numFmtId="0" fontId="52" fillId="6" borderId="4" applyNumberFormat="0" applyAlignment="0" applyProtection="0"/>
    <xf numFmtId="0" fontId="56" fillId="0" borderId="6" applyNumberFormat="0" applyFill="0" applyAlignment="0" applyProtection="0"/>
    <xf numFmtId="0" fontId="53" fillId="7" borderId="7" applyNumberFormat="0" applyAlignment="0" applyProtection="0"/>
    <xf numFmtId="0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1" fillId="0" borderId="9" applyNumberFormat="0" applyFill="0" applyAlignment="0" applyProtection="0"/>
    <xf numFmtId="0" fontId="42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2" fillId="32" borderId="0" applyNumberFormat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43" fillId="38" borderId="21">
      <alignment vertical="center"/>
    </xf>
    <xf numFmtId="0" fontId="62" fillId="0" borderId="0"/>
    <xf numFmtId="180" fontId="64" fillId="0" borderId="0" applyFont="0" applyFill="0" applyBorder="0" applyAlignment="0" applyProtection="0"/>
    <xf numFmtId="181" fontId="64" fillId="0" borderId="0" applyFont="0" applyFill="0" applyBorder="0" applyAlignment="0" applyProtection="0"/>
    <xf numFmtId="178" fontId="64" fillId="0" borderId="0" applyFont="0" applyFill="0" applyBorder="0" applyAlignment="0" applyProtection="0"/>
    <xf numFmtId="179" fontId="64" fillId="0" borderId="0" applyFont="0" applyFill="0" applyBorder="0" applyAlignment="0" applyProtection="0"/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3" fillId="5" borderId="4" applyNumberFormat="0" applyAlignment="0" applyProtection="0">
      <alignment vertical="center"/>
    </xf>
    <xf numFmtId="0" fontId="74" fillId="6" borderId="5" applyNumberFormat="0" applyAlignment="0" applyProtection="0">
      <alignment vertical="center"/>
    </xf>
    <xf numFmtId="0" fontId="75" fillId="6" borderId="4" applyNumberFormat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9" applyNumberFormat="0" applyFill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81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81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6" fillId="0" borderId="0" xfId="0" applyFont="1"/>
    <xf numFmtId="177" fontId="26" fillId="0" borderId="0" xfId="0" applyNumberFormat="1" applyFont="1"/>
    <xf numFmtId="0" fontId="0" fillId="0" borderId="0" xfId="0" applyAlignment="1"/>
    <xf numFmtId="0" fontId="26" fillId="0" borderId="0" xfId="0" applyNumberFormat="1" applyFont="1"/>
    <xf numFmtId="0" fontId="27" fillId="0" borderId="18" xfId="0" applyFont="1" applyBorder="1" applyAlignment="1">
      <alignment wrapText="1"/>
    </xf>
    <xf numFmtId="0" fontId="27" fillId="0" borderId="18" xfId="0" applyNumberFormat="1" applyFont="1" applyBorder="1" applyAlignment="1">
      <alignment wrapText="1"/>
    </xf>
    <xf numFmtId="0" fontId="26" fillId="0" borderId="18" xfId="0" applyFont="1" applyBorder="1" applyAlignment="1">
      <alignment wrapText="1"/>
    </xf>
    <xf numFmtId="0" fontId="26" fillId="0" borderId="18" xfId="0" applyFont="1" applyBorder="1" applyAlignment="1">
      <alignment horizontal="right" vertical="center" wrapText="1"/>
    </xf>
    <xf numFmtId="49" fontId="27" fillId="36" borderId="18" xfId="0" applyNumberFormat="1" applyFont="1" applyFill="1" applyBorder="1" applyAlignment="1">
      <alignment vertical="center" wrapText="1"/>
    </xf>
    <xf numFmtId="49" fontId="30" fillId="37" borderId="18" xfId="0" applyNumberFormat="1" applyFont="1" applyFill="1" applyBorder="1" applyAlignment="1">
      <alignment horizontal="center" vertical="center" wrapText="1"/>
    </xf>
    <xf numFmtId="0" fontId="27" fillId="33" borderId="18" xfId="0" applyFont="1" applyFill="1" applyBorder="1" applyAlignment="1">
      <alignment vertical="center" wrapText="1"/>
    </xf>
    <xf numFmtId="0" fontId="27" fillId="33" borderId="18" xfId="0" applyNumberFormat="1" applyFont="1" applyFill="1" applyBorder="1" applyAlignment="1">
      <alignment vertical="center" wrapText="1"/>
    </xf>
    <xf numFmtId="0" fontId="27" fillId="36" borderId="18" xfId="0" applyFont="1" applyFill="1" applyBorder="1" applyAlignment="1">
      <alignment vertical="center" wrapText="1"/>
    </xf>
    <xf numFmtId="0" fontId="27" fillId="37" borderId="18" xfId="0" applyFont="1" applyFill="1" applyBorder="1" applyAlignment="1">
      <alignment vertical="center" wrapText="1"/>
    </xf>
    <xf numFmtId="4" fontId="27" fillId="36" borderId="18" xfId="0" applyNumberFormat="1" applyFont="1" applyFill="1" applyBorder="1" applyAlignment="1">
      <alignment horizontal="right" vertical="top" wrapText="1"/>
    </xf>
    <xf numFmtId="4" fontId="27" fillId="37" borderId="18" xfId="0" applyNumberFormat="1" applyFont="1" applyFill="1" applyBorder="1" applyAlignment="1">
      <alignment horizontal="right" vertical="top" wrapText="1"/>
    </xf>
    <xf numFmtId="177" fontId="26" fillId="36" borderId="18" xfId="0" applyNumberFormat="1" applyFont="1" applyFill="1" applyBorder="1" applyAlignment="1">
      <alignment horizontal="center" vertical="center"/>
    </xf>
    <xf numFmtId="177" fontId="26" fillId="37" borderId="18" xfId="0" applyNumberFormat="1" applyFont="1" applyFill="1" applyBorder="1" applyAlignment="1">
      <alignment horizontal="center" vertical="center"/>
    </xf>
    <xf numFmtId="177" fontId="31" fillId="0" borderId="18" xfId="0" applyNumberFormat="1" applyFont="1" applyBorder="1"/>
    <xf numFmtId="177" fontId="26" fillId="36" borderId="18" xfId="0" applyNumberFormat="1" applyFont="1" applyFill="1" applyBorder="1"/>
    <xf numFmtId="177" fontId="26" fillId="37" borderId="18" xfId="0" applyNumberFormat="1" applyFont="1" applyFill="1" applyBorder="1"/>
    <xf numFmtId="177" fontId="26" fillId="0" borderId="18" xfId="0" applyNumberFormat="1" applyFont="1" applyBorder="1"/>
    <xf numFmtId="49" fontId="27" fillId="0" borderId="18" xfId="0" applyNumberFormat="1" applyFont="1" applyFill="1" applyBorder="1" applyAlignment="1">
      <alignment vertical="center" wrapText="1"/>
    </xf>
    <xf numFmtId="0" fontId="27" fillId="0" borderId="18" xfId="0" applyFont="1" applyFill="1" applyBorder="1" applyAlignment="1">
      <alignment vertical="center" wrapText="1"/>
    </xf>
    <xf numFmtId="4" fontId="27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Fill="1"/>
    <xf numFmtId="176" fontId="2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7" fillId="0" borderId="0" xfId="0" applyNumberFormat="1" applyFont="1" applyAlignment="1"/>
    <xf numFmtId="1" fontId="37" fillId="0" borderId="0" xfId="0" applyNumberFormat="1" applyFont="1" applyAlignment="1"/>
    <xf numFmtId="0" fontId="26" fillId="0" borderId="0" xfId="0" applyFont="1"/>
    <xf numFmtId="1" fontId="61" fillId="0" borderId="0" xfId="0" applyNumberFormat="1" applyFont="1" applyAlignment="1"/>
    <xf numFmtId="0" fontId="61" fillId="0" borderId="0" xfId="0" applyNumberFormat="1" applyFont="1" applyAlignment="1"/>
    <xf numFmtId="0" fontId="26" fillId="0" borderId="0" xfId="0" applyFont="1"/>
    <xf numFmtId="0" fontId="26" fillId="0" borderId="0" xfId="0" applyFont="1"/>
    <xf numFmtId="0" fontId="62" fillId="0" borderId="0" xfId="110"/>
    <xf numFmtId="0" fontId="63" fillId="0" borderId="0" xfId="110" applyNumberFormat="1" applyFont="1"/>
    <xf numFmtId="1" fontId="65" fillId="0" borderId="0" xfId="0" applyNumberFormat="1" applyFont="1" applyAlignment="1"/>
    <xf numFmtId="0" fontId="65" fillId="0" borderId="0" xfId="0" applyNumberFormat="1" applyFont="1" applyAlignment="1"/>
    <xf numFmtId="0" fontId="26" fillId="0" borderId="0" xfId="0" applyFont="1" applyAlignment="1">
      <alignment vertical="center"/>
    </xf>
    <xf numFmtId="0" fontId="32" fillId="0" borderId="0" xfId="0" applyFont="1" applyAlignment="1">
      <alignment horizontal="left" wrapText="1"/>
    </xf>
    <xf numFmtId="0" fontId="38" fillId="0" borderId="19" xfId="0" applyFont="1" applyBorder="1" applyAlignment="1">
      <alignment horizontal="left" vertical="center" wrapText="1"/>
    </xf>
    <xf numFmtId="0" fontId="27" fillId="0" borderId="10" xfId="0" applyFont="1" applyBorder="1" applyAlignment="1">
      <alignment wrapText="1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right" vertical="center" wrapText="1"/>
    </xf>
    <xf numFmtId="49" fontId="27" fillId="33" borderId="10" xfId="0" applyNumberFormat="1" applyFont="1" applyFill="1" applyBorder="1" applyAlignment="1">
      <alignment vertical="center" wrapText="1"/>
    </xf>
    <xf numFmtId="49" fontId="27" fillId="33" borderId="12" xfId="0" applyNumberFormat="1" applyFont="1" applyFill="1" applyBorder="1" applyAlignment="1">
      <alignment vertical="center" wrapText="1"/>
    </xf>
    <xf numFmtId="0" fontId="27" fillId="33" borderId="10" xfId="0" applyFont="1" applyFill="1" applyBorder="1" applyAlignment="1">
      <alignment vertical="center" wrapText="1"/>
    </xf>
    <xf numFmtId="0" fontId="27" fillId="33" borderId="12" xfId="0" applyFont="1" applyFill="1" applyBorder="1" applyAlignment="1">
      <alignment vertical="center" wrapText="1"/>
    </xf>
    <xf numFmtId="4" fontId="28" fillId="34" borderId="10" xfId="0" applyNumberFormat="1" applyFont="1" applyFill="1" applyBorder="1" applyAlignment="1">
      <alignment horizontal="right" vertical="top" wrapText="1"/>
    </xf>
    <xf numFmtId="176" fontId="28" fillId="34" borderId="10" xfId="0" applyNumberFormat="1" applyFont="1" applyFill="1" applyBorder="1" applyAlignment="1">
      <alignment horizontal="right" vertical="top" wrapText="1"/>
    </xf>
    <xf numFmtId="176" fontId="28" fillId="34" borderId="12" xfId="0" applyNumberFormat="1" applyFont="1" applyFill="1" applyBorder="1" applyAlignment="1">
      <alignment horizontal="right" vertical="top" wrapText="1"/>
    </xf>
    <xf numFmtId="4" fontId="27" fillId="35" borderId="10" xfId="0" applyNumberFormat="1" applyFont="1" applyFill="1" applyBorder="1" applyAlignment="1">
      <alignment horizontal="right" vertical="top" wrapText="1"/>
    </xf>
    <xf numFmtId="176" fontId="27" fillId="35" borderId="10" xfId="0" applyNumberFormat="1" applyFont="1" applyFill="1" applyBorder="1" applyAlignment="1">
      <alignment horizontal="right" vertical="top" wrapText="1"/>
    </xf>
    <xf numFmtId="176" fontId="27" fillId="35" borderId="12" xfId="0" applyNumberFormat="1" applyFont="1" applyFill="1" applyBorder="1" applyAlignment="1">
      <alignment horizontal="right" vertical="top" wrapText="1"/>
    </xf>
    <xf numFmtId="0" fontId="27" fillId="35" borderId="10" xfId="0" applyFont="1" applyFill="1" applyBorder="1" applyAlignment="1">
      <alignment horizontal="right" vertical="top" wrapText="1"/>
    </xf>
    <xf numFmtId="0" fontId="27" fillId="35" borderId="12" xfId="0" applyFont="1" applyFill="1" applyBorder="1" applyAlignment="1">
      <alignment horizontal="right" vertical="top" wrapText="1"/>
    </xf>
    <xf numFmtId="4" fontId="27" fillId="35" borderId="13" xfId="0" applyNumberFormat="1" applyFont="1" applyFill="1" applyBorder="1" applyAlignment="1">
      <alignment horizontal="right" vertical="top" wrapText="1"/>
    </xf>
    <xf numFmtId="0" fontId="27" fillId="35" borderId="13" xfId="0" applyFont="1" applyFill="1" applyBorder="1" applyAlignment="1">
      <alignment horizontal="right" vertical="top" wrapText="1"/>
    </xf>
    <xf numFmtId="176" fontId="27" fillId="35" borderId="13" xfId="0" applyNumberFormat="1" applyFont="1" applyFill="1" applyBorder="1" applyAlignment="1">
      <alignment horizontal="right" vertical="top" wrapText="1"/>
    </xf>
    <xf numFmtId="176" fontId="27" fillId="35" borderId="20" xfId="0" applyNumberFormat="1" applyFont="1" applyFill="1" applyBorder="1" applyAlignment="1">
      <alignment horizontal="right" vertical="top" wrapText="1"/>
    </xf>
    <xf numFmtId="49" fontId="27" fillId="33" borderId="18" xfId="0" applyNumberFormat="1" applyFont="1" applyFill="1" applyBorder="1" applyAlignment="1">
      <alignment horizontal="left" vertical="top" wrapText="1"/>
    </xf>
    <xf numFmtId="49" fontId="27" fillId="33" borderId="22" xfId="0" applyNumberFormat="1" applyFont="1" applyFill="1" applyBorder="1" applyAlignment="1">
      <alignment horizontal="left" vertical="top" wrapText="1"/>
    </xf>
    <xf numFmtId="49" fontId="27" fillId="33" borderId="23" xfId="0" applyNumberFormat="1" applyFont="1" applyFill="1" applyBorder="1" applyAlignment="1">
      <alignment horizontal="left" vertical="top" wrapText="1"/>
    </xf>
    <xf numFmtId="0" fontId="27" fillId="33" borderId="18" xfId="0" applyFont="1" applyFill="1" applyBorder="1" applyAlignment="1">
      <alignment vertical="center" wrapText="1"/>
    </xf>
    <xf numFmtId="49" fontId="28" fillId="33" borderId="18" xfId="0" applyNumberFormat="1" applyFont="1" applyFill="1" applyBorder="1" applyAlignment="1">
      <alignment horizontal="left" vertical="top" wrapText="1"/>
    </xf>
    <xf numFmtId="14" fontId="27" fillId="33" borderId="18" xfId="0" applyNumberFormat="1" applyFont="1" applyFill="1" applyBorder="1" applyAlignment="1">
      <alignment vertical="center" wrapText="1"/>
    </xf>
    <xf numFmtId="49" fontId="27" fillId="33" borderId="13" xfId="0" applyNumberFormat="1" applyFont="1" applyFill="1" applyBorder="1" applyAlignment="1">
      <alignment horizontal="left" vertical="top" wrapText="1"/>
    </xf>
    <xf numFmtId="49" fontId="27" fillId="33" borderId="15" xfId="0" applyNumberFormat="1" applyFont="1" applyFill="1" applyBorder="1" applyAlignment="1">
      <alignment horizontal="left" vertical="top" wrapText="1"/>
    </xf>
    <xf numFmtId="0" fontId="26" fillId="0" borderId="0" xfId="0" applyFont="1" applyAlignment="1">
      <alignment wrapText="1"/>
    </xf>
    <xf numFmtId="0" fontId="26" fillId="0" borderId="19" xfId="0" applyFont="1" applyBorder="1" applyAlignment="1">
      <alignment wrapText="1"/>
    </xf>
    <xf numFmtId="0" fontId="26" fillId="0" borderId="0" xfId="0" applyFont="1" applyAlignment="1">
      <alignment horizontal="right" vertical="center" wrapText="1"/>
    </xf>
    <xf numFmtId="0" fontId="27" fillId="33" borderId="13" xfId="0" applyFont="1" applyFill="1" applyBorder="1" applyAlignment="1">
      <alignment vertical="center" wrapText="1"/>
    </xf>
    <xf numFmtId="0" fontId="27" fillId="33" borderId="15" xfId="0" applyFont="1" applyFill="1" applyBorder="1" applyAlignment="1">
      <alignment vertical="center" wrapText="1"/>
    </xf>
    <xf numFmtId="49" fontId="28" fillId="33" borderId="13" xfId="0" applyNumberFormat="1" applyFont="1" applyFill="1" applyBorder="1" applyAlignment="1">
      <alignment horizontal="left" vertical="top" wrapText="1"/>
    </xf>
    <xf numFmtId="49" fontId="28" fillId="33" borderId="14" xfId="0" applyNumberFormat="1" applyFont="1" applyFill="1" applyBorder="1" applyAlignment="1">
      <alignment horizontal="left" vertical="top" wrapText="1"/>
    </xf>
    <xf numFmtId="49" fontId="28" fillId="33" borderId="15" xfId="0" applyNumberFormat="1" applyFont="1" applyFill="1" applyBorder="1" applyAlignment="1">
      <alignment horizontal="left" vertical="top" wrapText="1"/>
    </xf>
    <xf numFmtId="14" fontId="27" fillId="33" borderId="12" xfId="0" applyNumberFormat="1" applyFont="1" applyFill="1" applyBorder="1" applyAlignment="1">
      <alignment vertical="center" wrapText="1"/>
    </xf>
    <xf numFmtId="14" fontId="27" fillId="33" borderId="16" xfId="0" applyNumberFormat="1" applyFont="1" applyFill="1" applyBorder="1" applyAlignment="1">
      <alignment vertical="center" wrapText="1"/>
    </xf>
    <xf numFmtId="14" fontId="27" fillId="33" borderId="17" xfId="0" applyNumberFormat="1" applyFont="1" applyFill="1" applyBorder="1" applyAlignment="1">
      <alignment vertical="center" wrapText="1"/>
    </xf>
  </cellXfs>
  <cellStyles count="28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15" Type="http://schemas.openxmlformats.org/officeDocument/2006/relationships/hyperlink" Target="cid:ba9273f62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626" Type="http://schemas.openxmlformats.org/officeDocument/2006/relationships/image" Target="cid:cfefaa35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1" sqref="E31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12483641.719499998</v>
      </c>
      <c r="F3" s="25">
        <f>RA!I7</f>
        <v>1366880.7431999999</v>
      </c>
      <c r="G3" s="16">
        <f>SUM(G4:G41)</f>
        <v>11116760.976300001</v>
      </c>
      <c r="H3" s="27">
        <f>RA!J7</f>
        <v>10.9493749813796</v>
      </c>
      <c r="I3" s="20">
        <f>SUM(I4:I41)</f>
        <v>12483646.336359045</v>
      </c>
      <c r="J3" s="21">
        <f>SUM(J4:J41)</f>
        <v>11116761.005624767</v>
      </c>
      <c r="K3" s="22">
        <f>E3-I3</f>
        <v>-4.6168590467423201</v>
      </c>
      <c r="L3" s="22">
        <f>G3-J3</f>
        <v>-2.9324766248464584E-2</v>
      </c>
    </row>
    <row r="4" spans="1:13">
      <c r="A4" s="68">
        <f>RA!A8</f>
        <v>42471</v>
      </c>
      <c r="B4" s="12">
        <v>12</v>
      </c>
      <c r="C4" s="63" t="s">
        <v>6</v>
      </c>
      <c r="D4" s="63"/>
      <c r="E4" s="15">
        <f>VLOOKUP(C4,RA!B8:D36,3,0)</f>
        <v>495513.37819999998</v>
      </c>
      <c r="F4" s="25">
        <f>VLOOKUP(C4,RA!B8:I39,8,0)</f>
        <v>92443.780499999993</v>
      </c>
      <c r="G4" s="16">
        <f t="shared" ref="G4:G41" si="0">E4-F4</f>
        <v>403069.59769999998</v>
      </c>
      <c r="H4" s="27">
        <f>RA!J8</f>
        <v>18.6561623897645</v>
      </c>
      <c r="I4" s="20">
        <f>VLOOKUP(B4,RMS!B:D,3,FALSE)</f>
        <v>495513.92227008502</v>
      </c>
      <c r="J4" s="21">
        <f>VLOOKUP(B4,RMS!B:E,4,FALSE)</f>
        <v>403069.60722735</v>
      </c>
      <c r="K4" s="22">
        <f t="shared" ref="K4:K41" si="1">E4-I4</f>
        <v>-0.54407008504495025</v>
      </c>
      <c r="L4" s="22">
        <f t="shared" ref="L4:L41" si="2">G4-J4</f>
        <v>-9.527350019197911E-3</v>
      </c>
    </row>
    <row r="5" spans="1:13">
      <c r="A5" s="68"/>
      <c r="B5" s="12">
        <v>13</v>
      </c>
      <c r="C5" s="63" t="s">
        <v>7</v>
      </c>
      <c r="D5" s="63"/>
      <c r="E5" s="15">
        <f>VLOOKUP(C5,RA!B8:D37,3,0)</f>
        <v>52021.722699999998</v>
      </c>
      <c r="F5" s="25">
        <f>VLOOKUP(C5,RA!B9:I40,8,0)</f>
        <v>6537.0492000000004</v>
      </c>
      <c r="G5" s="16">
        <f t="shared" si="0"/>
        <v>45484.673499999997</v>
      </c>
      <c r="H5" s="27">
        <f>RA!J9</f>
        <v>12.5659990879156</v>
      </c>
      <c r="I5" s="20">
        <f>VLOOKUP(B5,RMS!B:D,3,FALSE)</f>
        <v>52021.736601709403</v>
      </c>
      <c r="J5" s="21">
        <f>VLOOKUP(B5,RMS!B:E,4,FALSE)</f>
        <v>45484.681230769202</v>
      </c>
      <c r="K5" s="22">
        <f t="shared" si="1"/>
        <v>-1.3901709404308349E-2</v>
      </c>
      <c r="L5" s="22">
        <f t="shared" si="2"/>
        <v>-7.7307692044996656E-3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VLOOKUP(C6,RA!B10:D38,3,0)</f>
        <v>105526.5436</v>
      </c>
      <c r="F6" s="25">
        <f>VLOOKUP(C6,RA!B10:I41,8,0)</f>
        <v>14480.752200000001</v>
      </c>
      <c r="G6" s="16">
        <f t="shared" si="0"/>
        <v>91045.791400000002</v>
      </c>
      <c r="H6" s="27">
        <f>RA!J10</f>
        <v>13.722378944665801</v>
      </c>
      <c r="I6" s="20">
        <f>VLOOKUP(B6,RMS!B:D,3,FALSE)</f>
        <v>105528.36860596</v>
      </c>
      <c r="J6" s="21">
        <f>VLOOKUP(B6,RMS!B:E,4,FALSE)</f>
        <v>91045.791949246704</v>
      </c>
      <c r="K6" s="22">
        <f>E6-I6</f>
        <v>-1.8250059599959059</v>
      </c>
      <c r="L6" s="22">
        <f t="shared" si="2"/>
        <v>-5.4924670257605612E-4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VLOOKUP(C7,RA!B10:D39,3,0)</f>
        <v>43264.244299999998</v>
      </c>
      <c r="F7" s="25">
        <f>VLOOKUP(C7,RA!B11:I42,8,0)</f>
        <v>4967.7653</v>
      </c>
      <c r="G7" s="16">
        <f t="shared" si="0"/>
        <v>38296.478999999999</v>
      </c>
      <c r="H7" s="27">
        <f>RA!J11</f>
        <v>11.482380844451701</v>
      </c>
      <c r="I7" s="20">
        <f>VLOOKUP(B7,RMS!B:D,3,FALSE)</f>
        <v>43264.269947137102</v>
      </c>
      <c r="J7" s="21">
        <f>VLOOKUP(B7,RMS!B:E,4,FALSE)</f>
        <v>38296.479196513101</v>
      </c>
      <c r="K7" s="22">
        <f t="shared" si="1"/>
        <v>-2.5647137103078421E-2</v>
      </c>
      <c r="L7" s="22">
        <f t="shared" si="2"/>
        <v>-1.9651310140034184E-4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VLOOKUP(C8,RA!B12:D39,3,0)</f>
        <v>85795.896399999998</v>
      </c>
      <c r="F8" s="25">
        <f>VLOOKUP(C8,RA!B12:I43,8,0)</f>
        <v>18955.476600000002</v>
      </c>
      <c r="G8" s="16">
        <f t="shared" si="0"/>
        <v>66840.419800000003</v>
      </c>
      <c r="H8" s="27">
        <f>RA!J12</f>
        <v>22.093686755862102</v>
      </c>
      <c r="I8" s="20">
        <f>VLOOKUP(B8,RMS!B:D,3,FALSE)</f>
        <v>85795.901448717894</v>
      </c>
      <c r="J8" s="21">
        <f>VLOOKUP(B8,RMS!B:E,4,FALSE)</f>
        <v>66840.419894871797</v>
      </c>
      <c r="K8" s="22">
        <f t="shared" si="1"/>
        <v>-5.0487178959883749E-3</v>
      </c>
      <c r="L8" s="22">
        <f t="shared" si="2"/>
        <v>-9.4871793407946825E-5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VLOOKUP(C9,RA!B12:D40,3,0)</f>
        <v>178483.0969</v>
      </c>
      <c r="F9" s="25">
        <f>VLOOKUP(C9,RA!B13:I44,8,0)</f>
        <v>59922.305500000002</v>
      </c>
      <c r="G9" s="16">
        <f t="shared" si="0"/>
        <v>118560.7914</v>
      </c>
      <c r="H9" s="27">
        <f>RA!J13</f>
        <v>33.573098260152399</v>
      </c>
      <c r="I9" s="20">
        <f>VLOOKUP(B9,RMS!B:D,3,FALSE)</f>
        <v>178483.27255641</v>
      </c>
      <c r="J9" s="21">
        <f>VLOOKUP(B9,RMS!B:E,4,FALSE)</f>
        <v>118560.790168376</v>
      </c>
      <c r="K9" s="22">
        <f t="shared" si="1"/>
        <v>-0.17565640999237075</v>
      </c>
      <c r="L9" s="22">
        <f t="shared" si="2"/>
        <v>1.2316240026848391E-3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VLOOKUP(C10,RA!B14:D41,3,0)</f>
        <v>108540.00320000001</v>
      </c>
      <c r="F10" s="25">
        <f>VLOOKUP(C10,RA!B14:I44,8,0)</f>
        <v>21539.9126</v>
      </c>
      <c r="G10" s="16">
        <f t="shared" si="0"/>
        <v>87000.09060000001</v>
      </c>
      <c r="H10" s="27">
        <f>RA!J14</f>
        <v>19.845137244292999</v>
      </c>
      <c r="I10" s="20">
        <f>VLOOKUP(B10,RMS!B:D,3,FALSE)</f>
        <v>108539.99686923101</v>
      </c>
      <c r="J10" s="21">
        <f>VLOOKUP(B10,RMS!B:E,4,FALSE)</f>
        <v>87000.088182051302</v>
      </c>
      <c r="K10" s="22">
        <f t="shared" si="1"/>
        <v>6.3307689997600392E-3</v>
      </c>
      <c r="L10" s="22">
        <f t="shared" si="2"/>
        <v>2.4179487081710249E-3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VLOOKUP(C11,RA!B14:D42,3,0)</f>
        <v>102181.2999</v>
      </c>
      <c r="F11" s="25">
        <f>VLOOKUP(C11,RA!B15:I45,8,0)</f>
        <v>13450.245000000001</v>
      </c>
      <c r="G11" s="16">
        <f t="shared" si="0"/>
        <v>88731.054900000003</v>
      </c>
      <c r="H11" s="27">
        <f>RA!J15</f>
        <v>13.163117921932001</v>
      </c>
      <c r="I11" s="20">
        <f>VLOOKUP(B11,RMS!B:D,3,FALSE)</f>
        <v>102181.34305641</v>
      </c>
      <c r="J11" s="21">
        <f>VLOOKUP(B11,RMS!B:E,4,FALSE)</f>
        <v>88731.056700854693</v>
      </c>
      <c r="K11" s="22">
        <f t="shared" si="1"/>
        <v>-4.315640999993775E-2</v>
      </c>
      <c r="L11" s="22">
        <f t="shared" si="2"/>
        <v>-1.8008546903729439E-3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VLOOKUP(C12,RA!B16:D43,3,0)</f>
        <v>645505.1263</v>
      </c>
      <c r="F12" s="25">
        <f>VLOOKUP(C12,RA!B16:I46,8,0)</f>
        <v>-8082.4286000000002</v>
      </c>
      <c r="G12" s="16">
        <f t="shared" si="0"/>
        <v>653587.55489999999</v>
      </c>
      <c r="H12" s="27">
        <f>RA!J16</f>
        <v>-1.25210912674358</v>
      </c>
      <c r="I12" s="20">
        <f>VLOOKUP(B12,RMS!B:D,3,FALSE)</f>
        <v>645504.58443675202</v>
      </c>
      <c r="J12" s="21">
        <f>VLOOKUP(B12,RMS!B:E,4,FALSE)</f>
        <v>653587.55566666694</v>
      </c>
      <c r="K12" s="22">
        <f t="shared" si="1"/>
        <v>0.54186324798502028</v>
      </c>
      <c r="L12" s="22">
        <f t="shared" si="2"/>
        <v>-7.6666695531457663E-4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VLOOKUP(C13,RA!B16:D44,3,0)</f>
        <v>428645.34100000001</v>
      </c>
      <c r="F13" s="25">
        <f>VLOOKUP(C13,RA!B17:I47,8,0)</f>
        <v>37129.9424</v>
      </c>
      <c r="G13" s="16">
        <f t="shared" si="0"/>
        <v>391515.39860000001</v>
      </c>
      <c r="H13" s="27">
        <f>RA!J17</f>
        <v>8.6621593304568307</v>
      </c>
      <c r="I13" s="20">
        <f>VLOOKUP(B13,RMS!B:D,3,FALSE)</f>
        <v>428645.241403419</v>
      </c>
      <c r="J13" s="21">
        <f>VLOOKUP(B13,RMS!B:E,4,FALSE)</f>
        <v>391515.39728717902</v>
      </c>
      <c r="K13" s="22">
        <f t="shared" si="1"/>
        <v>9.9596581014338881E-2</v>
      </c>
      <c r="L13" s="22">
        <f t="shared" si="2"/>
        <v>1.3128209975548089E-3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VLOOKUP(C14,RA!B18:D44,3,0)</f>
        <v>1144383.3529999999</v>
      </c>
      <c r="F14" s="25">
        <f>VLOOKUP(C14,RA!B18:I48,8,0)</f>
        <v>166822.13649999999</v>
      </c>
      <c r="G14" s="16">
        <f t="shared" si="0"/>
        <v>977561.21649999986</v>
      </c>
      <c r="H14" s="27">
        <f>RA!J18</f>
        <v>14.577469696905</v>
      </c>
      <c r="I14" s="20">
        <f>VLOOKUP(B14,RMS!B:D,3,FALSE)</f>
        <v>1144383.4429871801</v>
      </c>
      <c r="J14" s="21">
        <f>VLOOKUP(B14,RMS!B:E,4,FALSE)</f>
        <v>977561.22829487198</v>
      </c>
      <c r="K14" s="22">
        <f t="shared" si="1"/>
        <v>-8.9987180195748806E-2</v>
      </c>
      <c r="L14" s="22">
        <f t="shared" si="2"/>
        <v>-1.1794872116297483E-2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VLOOKUP(C15,RA!B18:D45,3,0)</f>
        <v>410260.52659999998</v>
      </c>
      <c r="F15" s="25">
        <f>VLOOKUP(C15,RA!B19:I49,8,0)</f>
        <v>40814.114800000003</v>
      </c>
      <c r="G15" s="16">
        <f t="shared" si="0"/>
        <v>369446.4118</v>
      </c>
      <c r="H15" s="27">
        <f>RA!J19</f>
        <v>9.9483406649534594</v>
      </c>
      <c r="I15" s="20">
        <f>VLOOKUP(B15,RMS!B:D,3,FALSE)</f>
        <v>410260.49613418803</v>
      </c>
      <c r="J15" s="21">
        <f>VLOOKUP(B15,RMS!B:E,4,FALSE)</f>
        <v>369446.412588034</v>
      </c>
      <c r="K15" s="22">
        <f t="shared" si="1"/>
        <v>3.0465811956673861E-2</v>
      </c>
      <c r="L15" s="22">
        <f t="shared" si="2"/>
        <v>-7.8803399810567498E-4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VLOOKUP(C16,RA!B20:D46,3,0)</f>
        <v>822607.98569999996</v>
      </c>
      <c r="F16" s="25">
        <f>VLOOKUP(C16,RA!B20:I50,8,0)</f>
        <v>79945.938099999999</v>
      </c>
      <c r="G16" s="16">
        <f t="shared" si="0"/>
        <v>742662.04759999993</v>
      </c>
      <c r="H16" s="27">
        <f>RA!J20</f>
        <v>9.7185949431271101</v>
      </c>
      <c r="I16" s="20">
        <f>VLOOKUP(B16,RMS!B:D,3,FALSE)</f>
        <v>822607.92079999996</v>
      </c>
      <c r="J16" s="21">
        <f>VLOOKUP(B16,RMS!B:E,4,FALSE)</f>
        <v>742662.04760000005</v>
      </c>
      <c r="K16" s="22">
        <f t="shared" si="1"/>
        <v>6.4899999997578561E-2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VLOOKUP(C17,RA!B20:D47,3,0)</f>
        <v>259118.86180000001</v>
      </c>
      <c r="F17" s="25">
        <f>VLOOKUP(C17,RA!B21:I51,8,0)</f>
        <v>34082.882799999999</v>
      </c>
      <c r="G17" s="16">
        <f t="shared" si="0"/>
        <v>225035.97900000002</v>
      </c>
      <c r="H17" s="27">
        <f>RA!J21</f>
        <v>13.1533777831684</v>
      </c>
      <c r="I17" s="20">
        <f>VLOOKUP(B17,RMS!B:D,3,FALSE)</f>
        <v>259118.47103979299</v>
      </c>
      <c r="J17" s="21">
        <f>VLOOKUP(B17,RMS!B:E,4,FALSE)</f>
        <v>225035.97875484501</v>
      </c>
      <c r="K17" s="22">
        <f t="shared" si="1"/>
        <v>0.39076020702486858</v>
      </c>
      <c r="L17" s="22">
        <f t="shared" si="2"/>
        <v>2.45155009906739E-4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VLOOKUP(C18,RA!B22:D48,3,0)</f>
        <v>960094.05500000005</v>
      </c>
      <c r="F18" s="25">
        <f>VLOOKUP(C18,RA!B22:I52,8,0)</f>
        <v>68570.065700000006</v>
      </c>
      <c r="G18" s="16">
        <f t="shared" si="0"/>
        <v>891523.98930000002</v>
      </c>
      <c r="H18" s="27">
        <f>RA!J22</f>
        <v>7.1420154455596601</v>
      </c>
      <c r="I18" s="20">
        <f>VLOOKUP(B18,RMS!B:D,3,FALSE)</f>
        <v>960094.75540000002</v>
      </c>
      <c r="J18" s="21">
        <f>VLOOKUP(B18,RMS!B:E,4,FALSE)</f>
        <v>891523.98930000002</v>
      </c>
      <c r="K18" s="22">
        <f t="shared" si="1"/>
        <v>-0.70039999997243285</v>
      </c>
      <c r="L18" s="22">
        <f t="shared" si="2"/>
        <v>0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VLOOKUP(C19,RA!B22:D49,3,0)</f>
        <v>1908935.3495</v>
      </c>
      <c r="F19" s="25">
        <f>VLOOKUP(C19,RA!B23:I53,8,0)</f>
        <v>207306.01139999999</v>
      </c>
      <c r="G19" s="16">
        <f t="shared" si="0"/>
        <v>1701629.3381000001</v>
      </c>
      <c r="H19" s="27">
        <f>RA!J23</f>
        <v>10.8597712046298</v>
      </c>
      <c r="I19" s="20">
        <f>VLOOKUP(B19,RMS!B:D,3,FALSE)</f>
        <v>1908936.45156325</v>
      </c>
      <c r="J19" s="21">
        <f>VLOOKUP(B19,RMS!B:E,4,FALSE)</f>
        <v>1701629.36180171</v>
      </c>
      <c r="K19" s="22">
        <f t="shared" si="1"/>
        <v>-1.1020632500294596</v>
      </c>
      <c r="L19" s="22">
        <f t="shared" si="2"/>
        <v>-2.3701709927991033E-2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VLOOKUP(C20,RA!B24:D50,3,0)</f>
        <v>170812.7512</v>
      </c>
      <c r="F20" s="25">
        <f>VLOOKUP(C20,RA!B24:I54,8,0)</f>
        <v>25669.736000000001</v>
      </c>
      <c r="G20" s="16">
        <f t="shared" si="0"/>
        <v>145143.01519999999</v>
      </c>
      <c r="H20" s="27">
        <f>RA!J24</f>
        <v>15.027997511698601</v>
      </c>
      <c r="I20" s="20">
        <f>VLOOKUP(B20,RMS!B:D,3,FALSE)</f>
        <v>170812.749465214</v>
      </c>
      <c r="J20" s="21">
        <f>VLOOKUP(B20,RMS!B:E,4,FALSE)</f>
        <v>145143.01194563101</v>
      </c>
      <c r="K20" s="22">
        <f t="shared" si="1"/>
        <v>1.7347859975416213E-3</v>
      </c>
      <c r="L20" s="22">
        <f t="shared" si="2"/>
        <v>3.254368988564238E-3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VLOOKUP(C21,RA!B24:D51,3,0)</f>
        <v>169456.73439999999</v>
      </c>
      <c r="F21" s="25">
        <f>VLOOKUP(C21,RA!B25:I55,8,0)</f>
        <v>13650.828799999999</v>
      </c>
      <c r="G21" s="16">
        <f t="shared" si="0"/>
        <v>155805.9056</v>
      </c>
      <c r="H21" s="27">
        <f>RA!J25</f>
        <v>8.0556425499015205</v>
      </c>
      <c r="I21" s="20">
        <f>VLOOKUP(B21,RMS!B:D,3,FALSE)</f>
        <v>169456.72095846001</v>
      </c>
      <c r="J21" s="21">
        <f>VLOOKUP(B21,RMS!B:E,4,FALSE)</f>
        <v>155805.908119792</v>
      </c>
      <c r="K21" s="22">
        <f t="shared" si="1"/>
        <v>1.3441539980703965E-2</v>
      </c>
      <c r="L21" s="22">
        <f t="shared" si="2"/>
        <v>-2.5197920040227473E-3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VLOOKUP(C22,RA!B26:D52,3,0)</f>
        <v>479629.81420000002</v>
      </c>
      <c r="F22" s="25">
        <f>VLOOKUP(C22,RA!B26:I56,8,0)</f>
        <v>107771.53419999999</v>
      </c>
      <c r="G22" s="16">
        <f t="shared" si="0"/>
        <v>371858.28</v>
      </c>
      <c r="H22" s="27">
        <f>RA!J26</f>
        <v>22.469732074466201</v>
      </c>
      <c r="I22" s="20">
        <f>VLOOKUP(B22,RMS!B:D,3,FALSE)</f>
        <v>479629.84328309499</v>
      </c>
      <c r="J22" s="21">
        <f>VLOOKUP(B22,RMS!B:E,4,FALSE)</f>
        <v>371858.269711726</v>
      </c>
      <c r="K22" s="22">
        <f t="shared" si="1"/>
        <v>-2.9083094967063516E-2</v>
      </c>
      <c r="L22" s="22">
        <f t="shared" si="2"/>
        <v>1.0288274032063782E-2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VLOOKUP(C23,RA!B26:D53,3,0)</f>
        <v>172503.56400000001</v>
      </c>
      <c r="F23" s="25">
        <f>VLOOKUP(C23,RA!B27:I57,8,0)</f>
        <v>49183.945099999997</v>
      </c>
      <c r="G23" s="16">
        <f t="shared" si="0"/>
        <v>123319.61890000002</v>
      </c>
      <c r="H23" s="27">
        <f>RA!J27</f>
        <v>28.511842862562499</v>
      </c>
      <c r="I23" s="20">
        <f>VLOOKUP(B23,RMS!B:D,3,FALSE)</f>
        <v>172503.408963414</v>
      </c>
      <c r="J23" s="21">
        <f>VLOOKUP(B23,RMS!B:E,4,FALSE)</f>
        <v>123319.63783932</v>
      </c>
      <c r="K23" s="22">
        <f t="shared" si="1"/>
        <v>0.15503658601664938</v>
      </c>
      <c r="L23" s="22">
        <f t="shared" si="2"/>
        <v>-1.8939319983473979E-2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VLOOKUP(C24,RA!B28:D54,3,0)</f>
        <v>642280.46070000005</v>
      </c>
      <c r="F24" s="25">
        <f>VLOOKUP(C24,RA!B28:I58,8,0)</f>
        <v>37572.320899999999</v>
      </c>
      <c r="G24" s="16">
        <f t="shared" si="0"/>
        <v>604708.1398</v>
      </c>
      <c r="H24" s="27">
        <f>RA!J28</f>
        <v>5.8498309070544003</v>
      </c>
      <c r="I24" s="20">
        <f>VLOOKUP(B24,RMS!B:D,3,FALSE)</f>
        <v>642280.46070265502</v>
      </c>
      <c r="J24" s="21">
        <f>VLOOKUP(B24,RMS!B:E,4,FALSE)</f>
        <v>604708.13395752199</v>
      </c>
      <c r="K24" s="22">
        <f t="shared" si="1"/>
        <v>-2.6549678295850754E-6</v>
      </c>
      <c r="L24" s="22">
        <f t="shared" si="2"/>
        <v>5.8424780145287514E-3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VLOOKUP(C25,RA!B28:D55,3,0)</f>
        <v>719848.57319999998</v>
      </c>
      <c r="F25" s="25">
        <f>VLOOKUP(C25,RA!B29:I59,8,0)</f>
        <v>105054.497</v>
      </c>
      <c r="G25" s="16">
        <f t="shared" si="0"/>
        <v>614794.07620000001</v>
      </c>
      <c r="H25" s="27">
        <f>RA!J29</f>
        <v>14.593971692267599</v>
      </c>
      <c r="I25" s="20">
        <f>VLOOKUP(B25,RMS!B:D,3,FALSE)</f>
        <v>719850.196843363</v>
      </c>
      <c r="J25" s="21">
        <f>VLOOKUP(B25,RMS!B:E,4,FALSE)</f>
        <v>614794.06252893701</v>
      </c>
      <c r="K25" s="22">
        <f t="shared" si="1"/>
        <v>-1.6236433630110696</v>
      </c>
      <c r="L25" s="22">
        <f t="shared" si="2"/>
        <v>1.3671063003130257E-2</v>
      </c>
      <c r="M25" s="32"/>
    </row>
    <row r="26" spans="1:13">
      <c r="A26" s="68"/>
      <c r="B26" s="12">
        <v>37</v>
      </c>
      <c r="C26" s="63" t="s">
        <v>71</v>
      </c>
      <c r="D26" s="63"/>
      <c r="E26" s="15">
        <f>VLOOKUP(C26,RA!B30:D56,3,0)</f>
        <v>949241.16350000002</v>
      </c>
      <c r="F26" s="25">
        <f>VLOOKUP(C26,RA!B30:I60,8,0)</f>
        <v>99915.226200000005</v>
      </c>
      <c r="G26" s="16">
        <f t="shared" si="0"/>
        <v>849325.93729999999</v>
      </c>
      <c r="H26" s="27">
        <f>RA!J30</f>
        <v>10.525799980228101</v>
      </c>
      <c r="I26" s="20">
        <f>VLOOKUP(B26,RMS!B:D,3,FALSE)</f>
        <v>949241.10948584101</v>
      </c>
      <c r="J26" s="21">
        <f>VLOOKUP(B26,RMS!B:E,4,FALSE)</f>
        <v>849325.95592664101</v>
      </c>
      <c r="K26" s="22">
        <f t="shared" si="1"/>
        <v>5.4014159017242491E-2</v>
      </c>
      <c r="L26" s="22">
        <f t="shared" si="2"/>
        <v>-1.8626641016453505E-2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VLOOKUP(C27,RA!B30:D57,3,0)</f>
        <v>598127.23030000005</v>
      </c>
      <c r="F27" s="25">
        <f>VLOOKUP(C27,RA!B31:I61,8,0)</f>
        <v>30117.838899999999</v>
      </c>
      <c r="G27" s="16">
        <f t="shared" si="0"/>
        <v>568009.39140000008</v>
      </c>
      <c r="H27" s="27">
        <f>RA!J31</f>
        <v>5.0353565887468301</v>
      </c>
      <c r="I27" s="20">
        <f>VLOOKUP(B27,RMS!B:D,3,FALSE)</f>
        <v>598127.13338141597</v>
      </c>
      <c r="J27" s="21">
        <f>VLOOKUP(B27,RMS!B:E,4,FALSE)</f>
        <v>568009.355711504</v>
      </c>
      <c r="K27" s="22">
        <f t="shared" si="1"/>
        <v>9.6918584080412984E-2</v>
      </c>
      <c r="L27" s="22">
        <f t="shared" si="2"/>
        <v>3.5688496078364551E-2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VLOOKUP(C28,RA!B32:D58,3,0)</f>
        <v>86641.1921</v>
      </c>
      <c r="F28" s="25">
        <f>VLOOKUP(C28,RA!B32:I62,8,0)</f>
        <v>24464.4879</v>
      </c>
      <c r="G28" s="16">
        <f t="shared" si="0"/>
        <v>62176.7042</v>
      </c>
      <c r="H28" s="27">
        <f>RA!J32</f>
        <v>28.236555046199602</v>
      </c>
      <c r="I28" s="20">
        <f>VLOOKUP(B28,RMS!B:D,3,FALSE)</f>
        <v>86641.089980773002</v>
      </c>
      <c r="J28" s="21">
        <f>VLOOKUP(B28,RMS!B:E,4,FALSE)</f>
        <v>62176.696945236203</v>
      </c>
      <c r="K28" s="22">
        <f t="shared" si="1"/>
        <v>0.10211922699818388</v>
      </c>
      <c r="L28" s="22">
        <f t="shared" si="2"/>
        <v>7.254763797391206E-3</v>
      </c>
      <c r="M28" s="32"/>
    </row>
    <row r="29" spans="1:13">
      <c r="A29" s="68"/>
      <c r="B29" s="12">
        <v>40</v>
      </c>
      <c r="C29" s="63" t="s">
        <v>73</v>
      </c>
      <c r="D29" s="63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VLOOKUP(C30,RA!B34:D61,3,0)</f>
        <v>94113.143400000001</v>
      </c>
      <c r="F30" s="25">
        <f>VLOOKUP(C30,RA!B34:I65,8,0)</f>
        <v>12739.4745</v>
      </c>
      <c r="G30" s="16">
        <f t="shared" si="0"/>
        <v>81373.668900000004</v>
      </c>
      <c r="H30" s="27">
        <f>RA!J34</f>
        <v>13.536339388702199</v>
      </c>
      <c r="I30" s="20">
        <f>VLOOKUP(B30,RMS!B:D,3,FALSE)</f>
        <v>94113.143400000001</v>
      </c>
      <c r="J30" s="21">
        <f>VLOOKUP(B30,RMS!B:E,4,FALSE)</f>
        <v>81373.681100000002</v>
      </c>
      <c r="K30" s="22">
        <f t="shared" si="1"/>
        <v>0</v>
      </c>
      <c r="L30" s="22">
        <f t="shared" si="2"/>
        <v>-1.2199999997392297E-2</v>
      </c>
      <c r="M30" s="32"/>
    </row>
    <row r="31" spans="1:13" s="35" customFormat="1" ht="12" thickBot="1">
      <c r="A31" s="68"/>
      <c r="B31" s="12">
        <v>70</v>
      </c>
      <c r="C31" s="69" t="s">
        <v>68</v>
      </c>
      <c r="D31" s="70"/>
      <c r="E31" s="15">
        <f>VLOOKUP(C31,RA!B35:D62,3,0)</f>
        <v>88276.09</v>
      </c>
      <c r="F31" s="25">
        <f>VLOOKUP(C31,RA!B35:I66,8,0)</f>
        <v>2460.23</v>
      </c>
      <c r="G31" s="16">
        <f t="shared" si="0"/>
        <v>85815.86</v>
      </c>
      <c r="H31" s="27">
        <f>RA!J35</f>
        <v>2.78697210082594</v>
      </c>
      <c r="I31" s="20">
        <f>VLOOKUP(B31,RMS!B:D,3,FALSE)</f>
        <v>88276.09</v>
      </c>
      <c r="J31" s="21">
        <f>VLOOKUP(B31,RMS!B:E,4,FALSE)</f>
        <v>85815.86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VLOOKUP(C32,RA!B34:D62,3,0)</f>
        <v>104186.39</v>
      </c>
      <c r="F32" s="25">
        <f>VLOOKUP(C32,RA!B34:I66,8,0)</f>
        <v>-8417.32</v>
      </c>
      <c r="G32" s="16">
        <f t="shared" si="0"/>
        <v>112603.70999999999</v>
      </c>
      <c r="H32" s="27">
        <f>RA!J35</f>
        <v>2.78697210082594</v>
      </c>
      <c r="I32" s="20">
        <f>VLOOKUP(B32,RMS!B:D,3,FALSE)</f>
        <v>104186.39</v>
      </c>
      <c r="J32" s="21">
        <f>VLOOKUP(B32,RMS!B:E,4,FALSE)</f>
        <v>112603.71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VLOOKUP(C33,RA!B34:D63,3,0)</f>
        <v>26104.28</v>
      </c>
      <c r="F33" s="25">
        <f>VLOOKUP(C33,RA!B34:I67,8,0)</f>
        <v>1125.5899999999999</v>
      </c>
      <c r="G33" s="16">
        <f t="shared" si="0"/>
        <v>24978.69</v>
      </c>
      <c r="H33" s="27">
        <f>RA!J34</f>
        <v>13.536339388702199</v>
      </c>
      <c r="I33" s="20">
        <f>VLOOKUP(B33,RMS!B:D,3,FALSE)</f>
        <v>26104.28</v>
      </c>
      <c r="J33" s="21">
        <f>VLOOKUP(B33,RMS!B:E,4,FALSE)</f>
        <v>24978.69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VLOOKUP(C34,RA!B35:D64,3,0)</f>
        <v>60534.28</v>
      </c>
      <c r="F34" s="25">
        <f>VLOOKUP(C34,RA!B35:I68,8,0)</f>
        <v>-9234.31</v>
      </c>
      <c r="G34" s="16">
        <f t="shared" si="0"/>
        <v>69768.59</v>
      </c>
      <c r="H34" s="27">
        <f>RA!J35</f>
        <v>2.78697210082594</v>
      </c>
      <c r="I34" s="20">
        <f>VLOOKUP(B34,RMS!B:D,3,FALSE)</f>
        <v>60534.28</v>
      </c>
      <c r="J34" s="21">
        <f>VLOOKUP(B34,RMS!B:E,4,FALSE)</f>
        <v>69768.59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69</v>
      </c>
      <c r="D35" s="63"/>
      <c r="E35" s="15">
        <f>VLOOKUP(C35,RA!B36:D65,3,0)</f>
        <v>0.18</v>
      </c>
      <c r="F35" s="25">
        <f>VLOOKUP(C35,RA!B36:I69,8,0)</f>
        <v>-1516.92</v>
      </c>
      <c r="G35" s="16">
        <f t="shared" si="0"/>
        <v>1517.1000000000001</v>
      </c>
      <c r="H35" s="27">
        <f>RA!J36</f>
        <v>-8.0790974713683799</v>
      </c>
      <c r="I35" s="20">
        <f>VLOOKUP(B35,RMS!B:D,3,FALSE)</f>
        <v>0.18</v>
      </c>
      <c r="J35" s="21">
        <f>VLOOKUP(B35,RMS!B:E,4,FALSE)</f>
        <v>1517.1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VLOOKUP(C36,RA!B8:D65,3,0)</f>
        <v>41550.427000000003</v>
      </c>
      <c r="F36" s="25">
        <f>VLOOKUP(C36,RA!B8:I69,8,0)</f>
        <v>2203.8357000000001</v>
      </c>
      <c r="G36" s="16">
        <f t="shared" si="0"/>
        <v>39346.5913</v>
      </c>
      <c r="H36" s="27">
        <f>RA!J36</f>
        <v>-8.0790974713683799</v>
      </c>
      <c r="I36" s="20">
        <f>VLOOKUP(B36,RMS!B:D,3,FALSE)</f>
        <v>41550.427350427402</v>
      </c>
      <c r="J36" s="21">
        <f>VLOOKUP(B36,RMS!B:E,4,FALSE)</f>
        <v>39346.589743589699</v>
      </c>
      <c r="K36" s="22">
        <f t="shared" si="1"/>
        <v>-3.5042739909840748E-4</v>
      </c>
      <c r="L36" s="22">
        <f t="shared" si="2"/>
        <v>1.5564103014185093E-3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VLOOKUP(C37,RA!B8:D66,3,0)</f>
        <v>263869.36229999998</v>
      </c>
      <c r="F37" s="25">
        <f>VLOOKUP(C37,RA!B8:I70,8,0)</f>
        <v>13162.0147</v>
      </c>
      <c r="G37" s="16">
        <f t="shared" si="0"/>
        <v>250707.34759999998</v>
      </c>
      <c r="H37" s="27">
        <f>RA!J37</f>
        <v>4.3118982787496902</v>
      </c>
      <c r="I37" s="20">
        <f>VLOOKUP(B37,RMS!B:D,3,FALSE)</f>
        <v>263869.35832649597</v>
      </c>
      <c r="J37" s="21">
        <f>VLOOKUP(B37,RMS!B:E,4,FALSE)</f>
        <v>250707.35049401701</v>
      </c>
      <c r="K37" s="22">
        <f t="shared" si="1"/>
        <v>3.9735040045343339E-3</v>
      </c>
      <c r="L37" s="22">
        <f t="shared" si="2"/>
        <v>-2.8940170304849744E-3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VLOOKUP(C38,RA!B9:D67,3,0)</f>
        <v>37200.9</v>
      </c>
      <c r="F38" s="25">
        <f>VLOOKUP(C38,RA!B9:I71,8,0)</f>
        <v>-1004.32</v>
      </c>
      <c r="G38" s="16">
        <f t="shared" si="0"/>
        <v>38205.22</v>
      </c>
      <c r="H38" s="27">
        <f>RA!J38</f>
        <v>-15.2546788365204</v>
      </c>
      <c r="I38" s="20">
        <f>VLOOKUP(B38,RMS!B:D,3,FALSE)</f>
        <v>37200.9</v>
      </c>
      <c r="J38" s="21">
        <f>VLOOKUP(B38,RMS!B:E,4,FALSE)</f>
        <v>38205.22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VLOOKUP(C39,RA!B10:D68,3,0)</f>
        <v>18529.07</v>
      </c>
      <c r="F39" s="25">
        <f>VLOOKUP(C39,RA!B10:I72,8,0)</f>
        <v>2534.2600000000002</v>
      </c>
      <c r="G39" s="16">
        <f t="shared" si="0"/>
        <v>15994.81</v>
      </c>
      <c r="H39" s="27">
        <f>RA!J39</f>
        <v>-842733.33333333302</v>
      </c>
      <c r="I39" s="20">
        <f>VLOOKUP(B39,RMS!B:D,3,FALSE)</f>
        <v>18529.07</v>
      </c>
      <c r="J39" s="21">
        <f>VLOOKUP(B39,RMS!B:E,4,FALSE)</f>
        <v>15994.81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75</v>
      </c>
      <c r="D40" s="65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5.3040025316707302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VLOOKUP(C41,RA!B8:D69,3,0)</f>
        <v>9859.3291000000008</v>
      </c>
      <c r="F41" s="25">
        <f>VLOOKUP(C41,RA!B8:I73,8,0)</f>
        <v>541.8433</v>
      </c>
      <c r="G41" s="16">
        <f t="shared" si="0"/>
        <v>9317.4858000000004</v>
      </c>
      <c r="H41" s="27">
        <f>RA!J40</f>
        <v>5.3040025316707302</v>
      </c>
      <c r="I41" s="20">
        <f>VLOOKUP(B41,RMS!B:D,3,FALSE)</f>
        <v>9859.3290976476801</v>
      </c>
      <c r="J41" s="21">
        <f>VLOOKUP(B41,RMS!B:E,4,FALSE)</f>
        <v>9317.485757507</v>
      </c>
      <c r="K41" s="22">
        <f t="shared" si="1"/>
        <v>2.3523207346443087E-6</v>
      </c>
      <c r="L41" s="22">
        <f t="shared" si="2"/>
        <v>4.2493000364629552E-5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12483641.7195</v>
      </c>
      <c r="E7" s="51">
        <v>14954745.472899999</v>
      </c>
      <c r="F7" s="52">
        <v>83.476122961250198</v>
      </c>
      <c r="G7" s="51">
        <v>21942444.9133</v>
      </c>
      <c r="H7" s="52">
        <v>-43.107334807830497</v>
      </c>
      <c r="I7" s="51">
        <v>1366880.7431999999</v>
      </c>
      <c r="J7" s="52">
        <v>10.9493749813796</v>
      </c>
      <c r="K7" s="51">
        <v>1918893.6710000001</v>
      </c>
      <c r="L7" s="52">
        <v>8.7451224263386393</v>
      </c>
      <c r="M7" s="52">
        <v>-0.28767249386586802</v>
      </c>
      <c r="N7" s="51">
        <v>180825066.46779999</v>
      </c>
      <c r="O7" s="51">
        <v>2513610328.5935001</v>
      </c>
      <c r="P7" s="51">
        <v>720466</v>
      </c>
      <c r="Q7" s="51">
        <v>1055183</v>
      </c>
      <c r="R7" s="52">
        <v>-31.7212275027175</v>
      </c>
      <c r="S7" s="51">
        <v>17.327176743246699</v>
      </c>
      <c r="T7" s="51">
        <v>18.478647183189999</v>
      </c>
      <c r="U7" s="53">
        <v>-6.6454590785661702</v>
      </c>
    </row>
    <row r="8" spans="1:23" ht="12" thickBot="1">
      <c r="A8" s="79">
        <v>42471</v>
      </c>
      <c r="B8" s="69" t="s">
        <v>6</v>
      </c>
      <c r="C8" s="70"/>
      <c r="D8" s="54">
        <v>495513.37819999998</v>
      </c>
      <c r="E8" s="54">
        <v>644629.34069999994</v>
      </c>
      <c r="F8" s="55">
        <v>76.867952932754207</v>
      </c>
      <c r="G8" s="54">
        <v>769031.40049999999</v>
      </c>
      <c r="H8" s="55">
        <v>-35.566561017166201</v>
      </c>
      <c r="I8" s="54">
        <v>92443.780499999993</v>
      </c>
      <c r="J8" s="55">
        <v>18.6561623897645</v>
      </c>
      <c r="K8" s="54">
        <v>150016.05600000001</v>
      </c>
      <c r="L8" s="55">
        <v>19.5071431286765</v>
      </c>
      <c r="M8" s="55">
        <v>-0.38377409082131902</v>
      </c>
      <c r="N8" s="54">
        <v>7559845.7812999999</v>
      </c>
      <c r="O8" s="54">
        <v>96945841.578099996</v>
      </c>
      <c r="P8" s="54">
        <v>21809</v>
      </c>
      <c r="Q8" s="54">
        <v>32525</v>
      </c>
      <c r="R8" s="55">
        <v>-32.946963873943098</v>
      </c>
      <c r="S8" s="54">
        <v>22.720591416387698</v>
      </c>
      <c r="T8" s="54">
        <v>24.483423667947701</v>
      </c>
      <c r="U8" s="56">
        <v>-7.7587428040650401</v>
      </c>
    </row>
    <row r="9" spans="1:23" ht="12" thickBot="1">
      <c r="A9" s="80"/>
      <c r="B9" s="69" t="s">
        <v>7</v>
      </c>
      <c r="C9" s="70"/>
      <c r="D9" s="54">
        <v>52021.722699999998</v>
      </c>
      <c r="E9" s="54">
        <v>72058.181500000006</v>
      </c>
      <c r="F9" s="55">
        <v>72.194054328168093</v>
      </c>
      <c r="G9" s="54">
        <v>143323.2499</v>
      </c>
      <c r="H9" s="55">
        <v>-63.703221398972801</v>
      </c>
      <c r="I9" s="54">
        <v>6537.0492000000004</v>
      </c>
      <c r="J9" s="55">
        <v>12.5659990879156</v>
      </c>
      <c r="K9" s="54">
        <v>31832.401999999998</v>
      </c>
      <c r="L9" s="55">
        <v>22.210215036436999</v>
      </c>
      <c r="M9" s="55">
        <v>-0.79464166103456502</v>
      </c>
      <c r="N9" s="54">
        <v>1355573.7363</v>
      </c>
      <c r="O9" s="54">
        <v>13313164.690300001</v>
      </c>
      <c r="P9" s="54">
        <v>3231</v>
      </c>
      <c r="Q9" s="54">
        <v>6947</v>
      </c>
      <c r="R9" s="55">
        <v>-53.490715416726601</v>
      </c>
      <c r="S9" s="54">
        <v>16.100811730114501</v>
      </c>
      <c r="T9" s="54">
        <v>17.028427378724601</v>
      </c>
      <c r="U9" s="56">
        <v>-5.7612974063607503</v>
      </c>
    </row>
    <row r="10" spans="1:23" ht="12" thickBot="1">
      <c r="A10" s="80"/>
      <c r="B10" s="69" t="s">
        <v>8</v>
      </c>
      <c r="C10" s="70"/>
      <c r="D10" s="54">
        <v>105526.5436</v>
      </c>
      <c r="E10" s="54">
        <v>136412.39980000001</v>
      </c>
      <c r="F10" s="55">
        <v>77.358468698385906</v>
      </c>
      <c r="G10" s="54">
        <v>203877.35949999999</v>
      </c>
      <c r="H10" s="55">
        <v>-48.240185247249102</v>
      </c>
      <c r="I10" s="54">
        <v>14480.752200000001</v>
      </c>
      <c r="J10" s="55">
        <v>13.722378944665801</v>
      </c>
      <c r="K10" s="54">
        <v>42819.477099999996</v>
      </c>
      <c r="L10" s="55">
        <v>21.002566054913</v>
      </c>
      <c r="M10" s="55">
        <v>-0.66181856527155003</v>
      </c>
      <c r="N10" s="54">
        <v>1824986.7146999999</v>
      </c>
      <c r="O10" s="54">
        <v>23021092.309</v>
      </c>
      <c r="P10" s="54">
        <v>76630</v>
      </c>
      <c r="Q10" s="54">
        <v>114865</v>
      </c>
      <c r="R10" s="55">
        <v>-33.286902015409403</v>
      </c>
      <c r="S10" s="54">
        <v>1.3770917865065899</v>
      </c>
      <c r="T10" s="54">
        <v>1.6839245296652601</v>
      </c>
      <c r="U10" s="56">
        <v>-22.281212201333599</v>
      </c>
    </row>
    <row r="11" spans="1:23" ht="12" thickBot="1">
      <c r="A11" s="80"/>
      <c r="B11" s="69" t="s">
        <v>9</v>
      </c>
      <c r="C11" s="70"/>
      <c r="D11" s="54">
        <v>43264.244299999998</v>
      </c>
      <c r="E11" s="54">
        <v>80718.060899999997</v>
      </c>
      <c r="F11" s="55">
        <v>53.599211648058798</v>
      </c>
      <c r="G11" s="54">
        <v>57423.385600000001</v>
      </c>
      <c r="H11" s="55">
        <v>-24.657447748953398</v>
      </c>
      <c r="I11" s="54">
        <v>4967.7653</v>
      </c>
      <c r="J11" s="55">
        <v>11.482380844451701</v>
      </c>
      <c r="K11" s="54">
        <v>11429.445900000001</v>
      </c>
      <c r="L11" s="55">
        <v>19.9038175485076</v>
      </c>
      <c r="M11" s="55">
        <v>-0.56535379374777905</v>
      </c>
      <c r="N11" s="54">
        <v>656949.94669999997</v>
      </c>
      <c r="O11" s="54">
        <v>7698600.1174999997</v>
      </c>
      <c r="P11" s="54">
        <v>2152</v>
      </c>
      <c r="Q11" s="54">
        <v>3266</v>
      </c>
      <c r="R11" s="55">
        <v>-34.109001837109602</v>
      </c>
      <c r="S11" s="54">
        <v>20.104202741635699</v>
      </c>
      <c r="T11" s="54">
        <v>19.736944213104699</v>
      </c>
      <c r="U11" s="56">
        <v>1.82677489503418</v>
      </c>
    </row>
    <row r="12" spans="1:23" ht="12" thickBot="1">
      <c r="A12" s="80"/>
      <c r="B12" s="69" t="s">
        <v>10</v>
      </c>
      <c r="C12" s="70"/>
      <c r="D12" s="54">
        <v>85795.896399999998</v>
      </c>
      <c r="E12" s="54">
        <v>115461.1348</v>
      </c>
      <c r="F12" s="55">
        <v>74.307165392592395</v>
      </c>
      <c r="G12" s="54">
        <v>156690.24609999999</v>
      </c>
      <c r="H12" s="55">
        <v>-45.244902898904797</v>
      </c>
      <c r="I12" s="54">
        <v>18955.476600000002</v>
      </c>
      <c r="J12" s="55">
        <v>22.093686755862102</v>
      </c>
      <c r="K12" s="54">
        <v>14478.6592</v>
      </c>
      <c r="L12" s="55">
        <v>9.2403066306754607</v>
      </c>
      <c r="M12" s="55">
        <v>0.30920110337288698</v>
      </c>
      <c r="N12" s="54">
        <v>1342458.6597</v>
      </c>
      <c r="O12" s="54">
        <v>25016498.366300002</v>
      </c>
      <c r="P12" s="54">
        <v>934</v>
      </c>
      <c r="Q12" s="54">
        <v>1259</v>
      </c>
      <c r="R12" s="55">
        <v>-25.8141382049245</v>
      </c>
      <c r="S12" s="54">
        <v>91.858561456102805</v>
      </c>
      <c r="T12" s="54">
        <v>308.90833884034998</v>
      </c>
      <c r="U12" s="56">
        <v>-236.286932805899</v>
      </c>
    </row>
    <row r="13" spans="1:23" ht="12" thickBot="1">
      <c r="A13" s="80"/>
      <c r="B13" s="69" t="s">
        <v>11</v>
      </c>
      <c r="C13" s="70"/>
      <c r="D13" s="54">
        <v>178483.0969</v>
      </c>
      <c r="E13" s="54">
        <v>244241.52290000001</v>
      </c>
      <c r="F13" s="55">
        <v>73.076475605287001</v>
      </c>
      <c r="G13" s="54">
        <v>289792.32929999998</v>
      </c>
      <c r="H13" s="55">
        <v>-38.4099995568792</v>
      </c>
      <c r="I13" s="54">
        <v>59922.305500000002</v>
      </c>
      <c r="J13" s="55">
        <v>33.573098260152399</v>
      </c>
      <c r="K13" s="54">
        <v>59791.3609</v>
      </c>
      <c r="L13" s="55">
        <v>20.632485699130601</v>
      </c>
      <c r="M13" s="55">
        <v>2.190025415528E-3</v>
      </c>
      <c r="N13" s="54">
        <v>2170092.2793999999</v>
      </c>
      <c r="O13" s="54">
        <v>41677607.988300003</v>
      </c>
      <c r="P13" s="54">
        <v>7297</v>
      </c>
      <c r="Q13" s="54">
        <v>9840</v>
      </c>
      <c r="R13" s="55">
        <v>-25.8434959349594</v>
      </c>
      <c r="S13" s="54">
        <v>24.4597912703851</v>
      </c>
      <c r="T13" s="54">
        <v>24.4297167174797</v>
      </c>
      <c r="U13" s="56">
        <v>0.122955067657606</v>
      </c>
    </row>
    <row r="14" spans="1:23" ht="12" thickBot="1">
      <c r="A14" s="80"/>
      <c r="B14" s="69" t="s">
        <v>12</v>
      </c>
      <c r="C14" s="70"/>
      <c r="D14" s="54">
        <v>108540.00320000001</v>
      </c>
      <c r="E14" s="54">
        <v>133202.37460000001</v>
      </c>
      <c r="F14" s="55">
        <v>81.485036228475806</v>
      </c>
      <c r="G14" s="54">
        <v>178064.07810000001</v>
      </c>
      <c r="H14" s="55">
        <v>-39.044413472859802</v>
      </c>
      <c r="I14" s="54">
        <v>21539.9126</v>
      </c>
      <c r="J14" s="55">
        <v>19.845137244292999</v>
      </c>
      <c r="K14" s="54">
        <v>29349.771700000001</v>
      </c>
      <c r="L14" s="55">
        <v>16.482702189667499</v>
      </c>
      <c r="M14" s="55">
        <v>-0.26609607665193502</v>
      </c>
      <c r="N14" s="54">
        <v>1417298.1188000001</v>
      </c>
      <c r="O14" s="54">
        <v>17951442.102299999</v>
      </c>
      <c r="P14" s="54">
        <v>1602</v>
      </c>
      <c r="Q14" s="54">
        <v>2480</v>
      </c>
      <c r="R14" s="55">
        <v>-35.403225806451601</v>
      </c>
      <c r="S14" s="54">
        <v>67.752810986267207</v>
      </c>
      <c r="T14" s="54">
        <v>56.118655564516096</v>
      </c>
      <c r="U14" s="56">
        <v>17.171472670128999</v>
      </c>
    </row>
    <row r="15" spans="1:23" ht="12" thickBot="1">
      <c r="A15" s="80"/>
      <c r="B15" s="69" t="s">
        <v>13</v>
      </c>
      <c r="C15" s="70"/>
      <c r="D15" s="54">
        <v>102181.2999</v>
      </c>
      <c r="E15" s="54">
        <v>98166.525099999999</v>
      </c>
      <c r="F15" s="55">
        <v>104.08975951416301</v>
      </c>
      <c r="G15" s="54">
        <v>111993.5904</v>
      </c>
      <c r="H15" s="55">
        <v>-8.7614750674160007</v>
      </c>
      <c r="I15" s="54">
        <v>13450.245000000001</v>
      </c>
      <c r="J15" s="55">
        <v>13.163117921932001</v>
      </c>
      <c r="K15" s="54">
        <v>21916.747299999999</v>
      </c>
      <c r="L15" s="55">
        <v>19.569644317787699</v>
      </c>
      <c r="M15" s="55">
        <v>-0.38630286621044402</v>
      </c>
      <c r="N15" s="54">
        <v>1177894.3557</v>
      </c>
      <c r="O15" s="54">
        <v>14501759.2261</v>
      </c>
      <c r="P15" s="54">
        <v>3603</v>
      </c>
      <c r="Q15" s="54">
        <v>4596</v>
      </c>
      <c r="R15" s="55">
        <v>-21.6057441253264</v>
      </c>
      <c r="S15" s="54">
        <v>28.360061032472899</v>
      </c>
      <c r="T15" s="54">
        <v>25.704916492602301</v>
      </c>
      <c r="U15" s="56">
        <v>9.3622666637792804</v>
      </c>
    </row>
    <row r="16" spans="1:23" ht="12" thickBot="1">
      <c r="A16" s="80"/>
      <c r="B16" s="69" t="s">
        <v>14</v>
      </c>
      <c r="C16" s="70"/>
      <c r="D16" s="54">
        <v>645505.1263</v>
      </c>
      <c r="E16" s="54">
        <v>820492.14989999996</v>
      </c>
      <c r="F16" s="55">
        <v>78.672919220332901</v>
      </c>
      <c r="G16" s="54">
        <v>1079698.2142</v>
      </c>
      <c r="H16" s="55">
        <v>-40.2143008286547</v>
      </c>
      <c r="I16" s="54">
        <v>-8082.4286000000002</v>
      </c>
      <c r="J16" s="55">
        <v>-1.25210912674358</v>
      </c>
      <c r="K16" s="54">
        <v>63579.212299999999</v>
      </c>
      <c r="L16" s="55">
        <v>5.8886095636556099</v>
      </c>
      <c r="M16" s="55">
        <v>-1.12712376117312</v>
      </c>
      <c r="N16" s="54">
        <v>10318474.4398</v>
      </c>
      <c r="O16" s="54">
        <v>121898226.4719</v>
      </c>
      <c r="P16" s="54">
        <v>33311</v>
      </c>
      <c r="Q16" s="54">
        <v>53475</v>
      </c>
      <c r="R16" s="55">
        <v>-37.707339878447897</v>
      </c>
      <c r="S16" s="54">
        <v>19.378137140884402</v>
      </c>
      <c r="T16" s="54">
        <v>22.074236370266501</v>
      </c>
      <c r="U16" s="56">
        <v>-13.913098094934</v>
      </c>
    </row>
    <row r="17" spans="1:21" ht="12" thickBot="1">
      <c r="A17" s="80"/>
      <c r="B17" s="69" t="s">
        <v>15</v>
      </c>
      <c r="C17" s="70"/>
      <c r="D17" s="54">
        <v>428645.34100000001</v>
      </c>
      <c r="E17" s="54">
        <v>535679.32030000002</v>
      </c>
      <c r="F17" s="55">
        <v>80.019019729927805</v>
      </c>
      <c r="G17" s="54">
        <v>1275047.3101999999</v>
      </c>
      <c r="H17" s="55">
        <v>-66.382004999268304</v>
      </c>
      <c r="I17" s="54">
        <v>37129.9424</v>
      </c>
      <c r="J17" s="55">
        <v>8.6621593304568307</v>
      </c>
      <c r="K17" s="54">
        <v>22098.5072</v>
      </c>
      <c r="L17" s="55">
        <v>1.7331519405765199</v>
      </c>
      <c r="M17" s="55">
        <v>0.680201384824763</v>
      </c>
      <c r="N17" s="54">
        <v>8197201.4534</v>
      </c>
      <c r="O17" s="54">
        <v>157771407.96169999</v>
      </c>
      <c r="P17" s="54">
        <v>8736</v>
      </c>
      <c r="Q17" s="54">
        <v>11478</v>
      </c>
      <c r="R17" s="55">
        <v>-23.889179299529498</v>
      </c>
      <c r="S17" s="54">
        <v>49.066545444139201</v>
      </c>
      <c r="T17" s="54">
        <v>32.255990294476398</v>
      </c>
      <c r="U17" s="56">
        <v>34.260726932164303</v>
      </c>
    </row>
    <row r="18" spans="1:21" ht="12" thickBot="1">
      <c r="A18" s="80"/>
      <c r="B18" s="69" t="s">
        <v>16</v>
      </c>
      <c r="C18" s="70"/>
      <c r="D18" s="54">
        <v>1144383.3529999999</v>
      </c>
      <c r="E18" s="54">
        <v>1434972.2117999999</v>
      </c>
      <c r="F18" s="55">
        <v>79.749513167541295</v>
      </c>
      <c r="G18" s="54">
        <v>2259947.9531</v>
      </c>
      <c r="H18" s="55">
        <v>-49.362402287617499</v>
      </c>
      <c r="I18" s="54">
        <v>166822.13649999999</v>
      </c>
      <c r="J18" s="55">
        <v>14.577469696905</v>
      </c>
      <c r="K18" s="54">
        <v>288393.2291</v>
      </c>
      <c r="L18" s="55">
        <v>12.761056231600699</v>
      </c>
      <c r="M18" s="55">
        <v>-0.42154627894486901</v>
      </c>
      <c r="N18" s="54">
        <v>19308144.627300002</v>
      </c>
      <c r="O18" s="54">
        <v>298587984.65719998</v>
      </c>
      <c r="P18" s="54">
        <v>54455</v>
      </c>
      <c r="Q18" s="54">
        <v>98005</v>
      </c>
      <c r="R18" s="55">
        <v>-44.436508341411198</v>
      </c>
      <c r="S18" s="54">
        <v>21.015211697732099</v>
      </c>
      <c r="T18" s="54">
        <v>23.924612328962802</v>
      </c>
      <c r="U18" s="56">
        <v>-13.8442604008824</v>
      </c>
    </row>
    <row r="19" spans="1:21" ht="12" thickBot="1">
      <c r="A19" s="80"/>
      <c r="B19" s="69" t="s">
        <v>17</v>
      </c>
      <c r="C19" s="70"/>
      <c r="D19" s="54">
        <v>410260.52659999998</v>
      </c>
      <c r="E19" s="54">
        <v>471962.02549999999</v>
      </c>
      <c r="F19" s="55">
        <v>86.9265967246765</v>
      </c>
      <c r="G19" s="54">
        <v>608515.42370000004</v>
      </c>
      <c r="H19" s="55">
        <v>-32.580094008880899</v>
      </c>
      <c r="I19" s="54">
        <v>40814.114800000003</v>
      </c>
      <c r="J19" s="55">
        <v>9.9483406649534594</v>
      </c>
      <c r="K19" s="54">
        <v>65638.528999999995</v>
      </c>
      <c r="L19" s="55">
        <v>10.786666441565799</v>
      </c>
      <c r="M19" s="55">
        <v>-0.37819881978159497</v>
      </c>
      <c r="N19" s="54">
        <v>5862018.4336999999</v>
      </c>
      <c r="O19" s="54">
        <v>83250599.764599994</v>
      </c>
      <c r="P19" s="54">
        <v>8218</v>
      </c>
      <c r="Q19" s="54">
        <v>12756</v>
      </c>
      <c r="R19" s="55">
        <v>-35.575415490749499</v>
      </c>
      <c r="S19" s="54">
        <v>49.922186249695798</v>
      </c>
      <c r="T19" s="54">
        <v>52.438608944810298</v>
      </c>
      <c r="U19" s="56">
        <v>-5.0406900902298304</v>
      </c>
    </row>
    <row r="20" spans="1:21" ht="12" thickBot="1">
      <c r="A20" s="80"/>
      <c r="B20" s="69" t="s">
        <v>18</v>
      </c>
      <c r="C20" s="70"/>
      <c r="D20" s="54">
        <v>822607.98569999996</v>
      </c>
      <c r="E20" s="54">
        <v>946223.62210000004</v>
      </c>
      <c r="F20" s="55">
        <v>86.9358961758264</v>
      </c>
      <c r="G20" s="54">
        <v>1028494.7005</v>
      </c>
      <c r="H20" s="55">
        <v>-20.018257235541299</v>
      </c>
      <c r="I20" s="54">
        <v>79945.938099999999</v>
      </c>
      <c r="J20" s="55">
        <v>9.7185949431271101</v>
      </c>
      <c r="K20" s="54">
        <v>76043.305600000007</v>
      </c>
      <c r="L20" s="55">
        <v>7.3936506977655601</v>
      </c>
      <c r="M20" s="55">
        <v>5.1321184280553003E-2</v>
      </c>
      <c r="N20" s="54">
        <v>10244695.528999999</v>
      </c>
      <c r="O20" s="54">
        <v>137126036.65540001</v>
      </c>
      <c r="P20" s="54">
        <v>31806</v>
      </c>
      <c r="Q20" s="54">
        <v>45116</v>
      </c>
      <c r="R20" s="55">
        <v>-29.5017288766735</v>
      </c>
      <c r="S20" s="54">
        <v>25.863295783814401</v>
      </c>
      <c r="T20" s="54">
        <v>23.4749433172267</v>
      </c>
      <c r="U20" s="56">
        <v>9.2345248128907507</v>
      </c>
    </row>
    <row r="21" spans="1:21" ht="12" thickBot="1">
      <c r="A21" s="80"/>
      <c r="B21" s="69" t="s">
        <v>19</v>
      </c>
      <c r="C21" s="70"/>
      <c r="D21" s="54">
        <v>259118.86180000001</v>
      </c>
      <c r="E21" s="54">
        <v>355709.8529</v>
      </c>
      <c r="F21" s="55">
        <v>72.845567725346498</v>
      </c>
      <c r="G21" s="54">
        <v>438643.30050000001</v>
      </c>
      <c r="H21" s="55">
        <v>-40.927204062016699</v>
      </c>
      <c r="I21" s="54">
        <v>34082.882799999999</v>
      </c>
      <c r="J21" s="55">
        <v>13.1533777831684</v>
      </c>
      <c r="K21" s="54">
        <v>28941.633900000001</v>
      </c>
      <c r="L21" s="55">
        <v>6.5979883579687799</v>
      </c>
      <c r="M21" s="55">
        <v>0.177641971347029</v>
      </c>
      <c r="N21" s="54">
        <v>3615376.7148000002</v>
      </c>
      <c r="O21" s="54">
        <v>50981256.671999998</v>
      </c>
      <c r="P21" s="54">
        <v>21796</v>
      </c>
      <c r="Q21" s="54">
        <v>32747</v>
      </c>
      <c r="R21" s="55">
        <v>-33.441231257825102</v>
      </c>
      <c r="S21" s="54">
        <v>11.888367672967499</v>
      </c>
      <c r="T21" s="54">
        <v>11.809460130699</v>
      </c>
      <c r="U21" s="56">
        <v>0.66373739809499299</v>
      </c>
    </row>
    <row r="22" spans="1:21" ht="12" thickBot="1">
      <c r="A22" s="80"/>
      <c r="B22" s="69" t="s">
        <v>20</v>
      </c>
      <c r="C22" s="70"/>
      <c r="D22" s="54">
        <v>960094.05500000005</v>
      </c>
      <c r="E22" s="54">
        <v>1088365.6891999999</v>
      </c>
      <c r="F22" s="55">
        <v>88.214289050743105</v>
      </c>
      <c r="G22" s="54">
        <v>1480228.939</v>
      </c>
      <c r="H22" s="55">
        <v>-35.138813348115498</v>
      </c>
      <c r="I22" s="54">
        <v>68570.065700000006</v>
      </c>
      <c r="J22" s="55">
        <v>7.1420154455596601</v>
      </c>
      <c r="K22" s="54">
        <v>171551.53940000001</v>
      </c>
      <c r="L22" s="55">
        <v>11.5895274629542</v>
      </c>
      <c r="M22" s="55">
        <v>-0.60029466398364495</v>
      </c>
      <c r="N22" s="54">
        <v>13288435.8609</v>
      </c>
      <c r="O22" s="54">
        <v>157184888.0986</v>
      </c>
      <c r="P22" s="54">
        <v>59638</v>
      </c>
      <c r="Q22" s="54">
        <v>91796</v>
      </c>
      <c r="R22" s="55">
        <v>-35.0320275393263</v>
      </c>
      <c r="S22" s="54">
        <v>16.098696384855302</v>
      </c>
      <c r="T22" s="54">
        <v>18.1906774554447</v>
      </c>
      <c r="U22" s="56">
        <v>-12.9947234271553</v>
      </c>
    </row>
    <row r="23" spans="1:21" ht="12" thickBot="1">
      <c r="A23" s="80"/>
      <c r="B23" s="69" t="s">
        <v>21</v>
      </c>
      <c r="C23" s="70"/>
      <c r="D23" s="54">
        <v>1908935.3495</v>
      </c>
      <c r="E23" s="54">
        <v>2584537.4389999998</v>
      </c>
      <c r="F23" s="55">
        <v>73.859845119465504</v>
      </c>
      <c r="G23" s="54">
        <v>2995435.9778999998</v>
      </c>
      <c r="H23" s="55">
        <v>-36.2718694846454</v>
      </c>
      <c r="I23" s="54">
        <v>207306.01139999999</v>
      </c>
      <c r="J23" s="55">
        <v>10.8597712046298</v>
      </c>
      <c r="K23" s="54">
        <v>297253.60749999998</v>
      </c>
      <c r="L23" s="55">
        <v>9.9235506848787498</v>
      </c>
      <c r="M23" s="55">
        <v>-0.30259547346284099</v>
      </c>
      <c r="N23" s="54">
        <v>26451301.9958</v>
      </c>
      <c r="O23" s="54">
        <v>348261133.77770001</v>
      </c>
      <c r="P23" s="54">
        <v>60528</v>
      </c>
      <c r="Q23" s="54">
        <v>89174</v>
      </c>
      <c r="R23" s="55">
        <v>-32.123713189943302</v>
      </c>
      <c r="S23" s="54">
        <v>31.538054280663498</v>
      </c>
      <c r="T23" s="54">
        <v>31.343422016507098</v>
      </c>
      <c r="U23" s="56">
        <v>0.61713466031977604</v>
      </c>
    </row>
    <row r="24" spans="1:21" ht="12" thickBot="1">
      <c r="A24" s="80"/>
      <c r="B24" s="69" t="s">
        <v>22</v>
      </c>
      <c r="C24" s="70"/>
      <c r="D24" s="54">
        <v>170812.7512</v>
      </c>
      <c r="E24" s="54">
        <v>198492.08869999999</v>
      </c>
      <c r="F24" s="55">
        <v>86.055193594222104</v>
      </c>
      <c r="G24" s="54">
        <v>275321.52909999999</v>
      </c>
      <c r="H24" s="55">
        <v>-37.958810646457401</v>
      </c>
      <c r="I24" s="54">
        <v>25669.736000000001</v>
      </c>
      <c r="J24" s="55">
        <v>15.027997511698601</v>
      </c>
      <c r="K24" s="54">
        <v>39142.509100000003</v>
      </c>
      <c r="L24" s="55">
        <v>14.2170171827656</v>
      </c>
      <c r="M24" s="55">
        <v>-0.34419799368456899</v>
      </c>
      <c r="N24" s="54">
        <v>2559407.1405000002</v>
      </c>
      <c r="O24" s="54">
        <v>35429944.844700001</v>
      </c>
      <c r="P24" s="54">
        <v>18538</v>
      </c>
      <c r="Q24" s="54">
        <v>28217</v>
      </c>
      <c r="R24" s="55">
        <v>-34.302016514866899</v>
      </c>
      <c r="S24" s="54">
        <v>9.2141952314165501</v>
      </c>
      <c r="T24" s="54">
        <v>9.5977910869334107</v>
      </c>
      <c r="U24" s="56">
        <v>-4.1630966772763598</v>
      </c>
    </row>
    <row r="25" spans="1:21" ht="12" thickBot="1">
      <c r="A25" s="80"/>
      <c r="B25" s="69" t="s">
        <v>23</v>
      </c>
      <c r="C25" s="70"/>
      <c r="D25" s="54">
        <v>169456.73439999999</v>
      </c>
      <c r="E25" s="54">
        <v>198771.4607</v>
      </c>
      <c r="F25" s="55">
        <v>85.252044636204602</v>
      </c>
      <c r="G25" s="54">
        <v>267060.99699999997</v>
      </c>
      <c r="H25" s="55">
        <v>-36.547554190400902</v>
      </c>
      <c r="I25" s="54">
        <v>13650.828799999999</v>
      </c>
      <c r="J25" s="55">
        <v>8.0556425499015205</v>
      </c>
      <c r="K25" s="54">
        <v>19341.5128</v>
      </c>
      <c r="L25" s="55">
        <v>7.2423577449611596</v>
      </c>
      <c r="M25" s="55">
        <v>-0.29422124623054302</v>
      </c>
      <c r="N25" s="54">
        <v>2974885.3936999999</v>
      </c>
      <c r="O25" s="54">
        <v>47711385.763999999</v>
      </c>
      <c r="P25" s="54">
        <v>12449</v>
      </c>
      <c r="Q25" s="54">
        <v>18921</v>
      </c>
      <c r="R25" s="55">
        <v>-34.2053802653137</v>
      </c>
      <c r="S25" s="54">
        <v>13.6120760221705</v>
      </c>
      <c r="T25" s="54">
        <v>14.7397930077691</v>
      </c>
      <c r="U25" s="56">
        <v>-8.2846803365037207</v>
      </c>
    </row>
    <row r="26" spans="1:21" ht="12" thickBot="1">
      <c r="A26" s="80"/>
      <c r="B26" s="69" t="s">
        <v>24</v>
      </c>
      <c r="C26" s="70"/>
      <c r="D26" s="54">
        <v>479629.81420000002</v>
      </c>
      <c r="E26" s="54">
        <v>558916.2034</v>
      </c>
      <c r="F26" s="55">
        <v>85.814261830720795</v>
      </c>
      <c r="G26" s="54">
        <v>639531.73049999995</v>
      </c>
      <c r="H26" s="55">
        <v>-25.002968371090098</v>
      </c>
      <c r="I26" s="54">
        <v>107771.53419999999</v>
      </c>
      <c r="J26" s="55">
        <v>22.469732074466201</v>
      </c>
      <c r="K26" s="54">
        <v>128974.02830000001</v>
      </c>
      <c r="L26" s="55">
        <v>20.1669474944058</v>
      </c>
      <c r="M26" s="55">
        <v>-0.164393516892269</v>
      </c>
      <c r="N26" s="54">
        <v>6053090.3454999998</v>
      </c>
      <c r="O26" s="54">
        <v>82238647.014899999</v>
      </c>
      <c r="P26" s="54">
        <v>33335</v>
      </c>
      <c r="Q26" s="54">
        <v>46546</v>
      </c>
      <c r="R26" s="55">
        <v>-28.382675203024998</v>
      </c>
      <c r="S26" s="54">
        <v>14.3881750172491</v>
      </c>
      <c r="T26" s="54">
        <v>14.618249241610499</v>
      </c>
      <c r="U26" s="56">
        <v>-1.59905077666549</v>
      </c>
    </row>
    <row r="27" spans="1:21" ht="12" thickBot="1">
      <c r="A27" s="80"/>
      <c r="B27" s="69" t="s">
        <v>25</v>
      </c>
      <c r="C27" s="70"/>
      <c r="D27" s="54">
        <v>172503.56400000001</v>
      </c>
      <c r="E27" s="54">
        <v>238781.4926</v>
      </c>
      <c r="F27" s="55">
        <v>72.243272341451203</v>
      </c>
      <c r="G27" s="54">
        <v>308630.4424</v>
      </c>
      <c r="H27" s="55">
        <v>-44.106756722194298</v>
      </c>
      <c r="I27" s="54">
        <v>49183.945099999997</v>
      </c>
      <c r="J27" s="55">
        <v>28.511842862562499</v>
      </c>
      <c r="K27" s="54">
        <v>86659.278900000005</v>
      </c>
      <c r="L27" s="55">
        <v>28.078655568165001</v>
      </c>
      <c r="M27" s="55">
        <v>-0.432444560763591</v>
      </c>
      <c r="N27" s="54">
        <v>2585028.3191</v>
      </c>
      <c r="O27" s="54">
        <v>27687730.415199999</v>
      </c>
      <c r="P27" s="54">
        <v>22804</v>
      </c>
      <c r="Q27" s="54">
        <v>35891</v>
      </c>
      <c r="R27" s="55">
        <v>-36.463180184447403</v>
      </c>
      <c r="S27" s="54">
        <v>7.5646186633923902</v>
      </c>
      <c r="T27" s="54">
        <v>7.85751478086428</v>
      </c>
      <c r="U27" s="56">
        <v>-3.8719217782822999</v>
      </c>
    </row>
    <row r="28" spans="1:21" ht="12" thickBot="1">
      <c r="A28" s="80"/>
      <c r="B28" s="69" t="s">
        <v>26</v>
      </c>
      <c r="C28" s="70"/>
      <c r="D28" s="54">
        <v>642280.46070000005</v>
      </c>
      <c r="E28" s="54">
        <v>681410.51749999996</v>
      </c>
      <c r="F28" s="55">
        <v>94.257491512816301</v>
      </c>
      <c r="G28" s="54">
        <v>923844.51450000005</v>
      </c>
      <c r="H28" s="55">
        <v>-30.477428764340001</v>
      </c>
      <c r="I28" s="54">
        <v>37572.320899999999</v>
      </c>
      <c r="J28" s="55">
        <v>5.8498309070544003</v>
      </c>
      <c r="K28" s="54">
        <v>47072.470099999999</v>
      </c>
      <c r="L28" s="55">
        <v>5.0952805760259796</v>
      </c>
      <c r="M28" s="55">
        <v>-0.201819644896859</v>
      </c>
      <c r="N28" s="54">
        <v>8784823.1670999993</v>
      </c>
      <c r="O28" s="54">
        <v>117488506.77609999</v>
      </c>
      <c r="P28" s="54">
        <v>29605</v>
      </c>
      <c r="Q28" s="54">
        <v>39615</v>
      </c>
      <c r="R28" s="55">
        <v>-25.268206487441599</v>
      </c>
      <c r="S28" s="54">
        <v>21.6949995169735</v>
      </c>
      <c r="T28" s="54">
        <v>22.386495271992899</v>
      </c>
      <c r="U28" s="56">
        <v>-3.1873508661682202</v>
      </c>
    </row>
    <row r="29" spans="1:21" ht="12" thickBot="1">
      <c r="A29" s="80"/>
      <c r="B29" s="69" t="s">
        <v>27</v>
      </c>
      <c r="C29" s="70"/>
      <c r="D29" s="54">
        <v>719848.57319999998</v>
      </c>
      <c r="E29" s="54">
        <v>728002.44279999996</v>
      </c>
      <c r="F29" s="55">
        <v>98.879966725298502</v>
      </c>
      <c r="G29" s="54">
        <v>900130.54599999997</v>
      </c>
      <c r="H29" s="55">
        <v>-20.028425165786999</v>
      </c>
      <c r="I29" s="54">
        <v>105054.497</v>
      </c>
      <c r="J29" s="55">
        <v>14.593971692267599</v>
      </c>
      <c r="K29" s="54">
        <v>127356.90180000001</v>
      </c>
      <c r="L29" s="55">
        <v>14.148714579896099</v>
      </c>
      <c r="M29" s="55">
        <v>-0.17511736297592601</v>
      </c>
      <c r="N29" s="54">
        <v>9052298.4107000008</v>
      </c>
      <c r="O29" s="54">
        <v>82939916.464900002</v>
      </c>
      <c r="P29" s="54">
        <v>89739</v>
      </c>
      <c r="Q29" s="54">
        <v>112827</v>
      </c>
      <c r="R29" s="55">
        <v>-20.463187003110999</v>
      </c>
      <c r="S29" s="54">
        <v>8.0215800621803197</v>
      </c>
      <c r="T29" s="54">
        <v>8.4539790546589</v>
      </c>
      <c r="U29" s="56">
        <v>-5.3904466342888</v>
      </c>
    </row>
    <row r="30" spans="1:21" ht="12" thickBot="1">
      <c r="A30" s="80"/>
      <c r="B30" s="69" t="s">
        <v>28</v>
      </c>
      <c r="C30" s="70"/>
      <c r="D30" s="54">
        <v>949241.16350000002</v>
      </c>
      <c r="E30" s="54">
        <v>1128317.3617</v>
      </c>
      <c r="F30" s="55">
        <v>84.128915828239002</v>
      </c>
      <c r="G30" s="54">
        <v>1503401.6575</v>
      </c>
      <c r="H30" s="55">
        <v>-36.8604418676451</v>
      </c>
      <c r="I30" s="54">
        <v>99915.226200000005</v>
      </c>
      <c r="J30" s="55">
        <v>10.525799980228101</v>
      </c>
      <c r="K30" s="54">
        <v>146875.82370000001</v>
      </c>
      <c r="L30" s="55">
        <v>9.7695664340452595</v>
      </c>
      <c r="M30" s="55">
        <v>-0.31972993455967902</v>
      </c>
      <c r="N30" s="54">
        <v>13120141.051000001</v>
      </c>
      <c r="O30" s="54">
        <v>117350835.36480001</v>
      </c>
      <c r="P30" s="54">
        <v>67150</v>
      </c>
      <c r="Q30" s="54">
        <v>89183</v>
      </c>
      <c r="R30" s="55">
        <v>-24.7053810703834</v>
      </c>
      <c r="S30" s="54">
        <v>14.136130506329099</v>
      </c>
      <c r="T30" s="54">
        <v>14.7918440465111</v>
      </c>
      <c r="U30" s="56">
        <v>-4.6385645625470904</v>
      </c>
    </row>
    <row r="31" spans="1:21" ht="12" thickBot="1">
      <c r="A31" s="80"/>
      <c r="B31" s="69" t="s">
        <v>29</v>
      </c>
      <c r="C31" s="70"/>
      <c r="D31" s="54">
        <v>598127.23030000005</v>
      </c>
      <c r="E31" s="54">
        <v>671932.85089999996</v>
      </c>
      <c r="F31" s="55">
        <v>89.015923168342894</v>
      </c>
      <c r="G31" s="54">
        <v>924372.40980000002</v>
      </c>
      <c r="H31" s="55">
        <v>-35.293695056366701</v>
      </c>
      <c r="I31" s="54">
        <v>30117.838899999999</v>
      </c>
      <c r="J31" s="55">
        <v>5.0353565887468301</v>
      </c>
      <c r="K31" s="54">
        <v>36172.0075</v>
      </c>
      <c r="L31" s="55">
        <v>3.9131422699890299</v>
      </c>
      <c r="M31" s="55">
        <v>-0.16737165057814399</v>
      </c>
      <c r="N31" s="54">
        <v>9114498.0769999996</v>
      </c>
      <c r="O31" s="54">
        <v>143112461.42820001</v>
      </c>
      <c r="P31" s="54">
        <v>24223</v>
      </c>
      <c r="Q31" s="54">
        <v>35623</v>
      </c>
      <c r="R31" s="55">
        <v>-32.001796592089399</v>
      </c>
      <c r="S31" s="54">
        <v>24.692533142055101</v>
      </c>
      <c r="T31" s="54">
        <v>26.494473230777899</v>
      </c>
      <c r="U31" s="56">
        <v>-7.2975100543808598</v>
      </c>
    </row>
    <row r="32" spans="1:21" ht="12" thickBot="1">
      <c r="A32" s="80"/>
      <c r="B32" s="69" t="s">
        <v>30</v>
      </c>
      <c r="C32" s="70"/>
      <c r="D32" s="54">
        <v>86641.1921</v>
      </c>
      <c r="E32" s="54">
        <v>109340.9298</v>
      </c>
      <c r="F32" s="55">
        <v>79.239487224481294</v>
      </c>
      <c r="G32" s="54">
        <v>139702.4099</v>
      </c>
      <c r="H32" s="55">
        <v>-37.9816052120945</v>
      </c>
      <c r="I32" s="54">
        <v>24464.4879</v>
      </c>
      <c r="J32" s="55">
        <v>28.236555046199602</v>
      </c>
      <c r="K32" s="54">
        <v>38755.9568</v>
      </c>
      <c r="L32" s="55">
        <v>27.741795454882801</v>
      </c>
      <c r="M32" s="55">
        <v>-0.36875541413545998</v>
      </c>
      <c r="N32" s="54">
        <v>1143589.0726000001</v>
      </c>
      <c r="O32" s="54">
        <v>13459942.898700001</v>
      </c>
      <c r="P32" s="54">
        <v>18676</v>
      </c>
      <c r="Q32" s="54">
        <v>25914</v>
      </c>
      <c r="R32" s="55">
        <v>-27.930848190167499</v>
      </c>
      <c r="S32" s="54">
        <v>4.6391728475048204</v>
      </c>
      <c r="T32" s="54">
        <v>5.0114153430578101</v>
      </c>
      <c r="U32" s="56">
        <v>-8.0238979617497694</v>
      </c>
    </row>
    <row r="33" spans="1:21" ht="12" thickBot="1">
      <c r="A33" s="80"/>
      <c r="B33" s="69" t="s">
        <v>74</v>
      </c>
      <c r="C33" s="70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8.6725999999999992</v>
      </c>
      <c r="O33" s="54">
        <v>299.97789999999998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9" t="s">
        <v>31</v>
      </c>
      <c r="C34" s="70"/>
      <c r="D34" s="54">
        <v>94113.143400000001</v>
      </c>
      <c r="E34" s="54">
        <v>108092.6669</v>
      </c>
      <c r="F34" s="55">
        <v>87.0670935402742</v>
      </c>
      <c r="G34" s="54">
        <v>163978.9669</v>
      </c>
      <c r="H34" s="55">
        <v>-42.606576209622403</v>
      </c>
      <c r="I34" s="54">
        <v>12739.4745</v>
      </c>
      <c r="J34" s="55">
        <v>13.536339388702199</v>
      </c>
      <c r="K34" s="54">
        <v>13462.828299999999</v>
      </c>
      <c r="L34" s="55">
        <v>8.2100945959795499</v>
      </c>
      <c r="M34" s="55">
        <v>-5.3729705518119002E-2</v>
      </c>
      <c r="N34" s="54">
        <v>1357946.2296</v>
      </c>
      <c r="O34" s="54">
        <v>24253588.896699999</v>
      </c>
      <c r="P34" s="54">
        <v>6447</v>
      </c>
      <c r="Q34" s="54">
        <v>9468</v>
      </c>
      <c r="R34" s="55">
        <v>-31.907477820025399</v>
      </c>
      <c r="S34" s="54">
        <v>14.597974778967</v>
      </c>
      <c r="T34" s="54">
        <v>14.622185023236201</v>
      </c>
      <c r="U34" s="56">
        <v>-0.16584659609143099</v>
      </c>
    </row>
    <row r="35" spans="1:21" ht="12" thickBot="1">
      <c r="A35" s="80"/>
      <c r="B35" s="69" t="s">
        <v>68</v>
      </c>
      <c r="C35" s="70"/>
      <c r="D35" s="54">
        <v>88276.09</v>
      </c>
      <c r="E35" s="57"/>
      <c r="F35" s="57"/>
      <c r="G35" s="54">
        <v>214861.55</v>
      </c>
      <c r="H35" s="55">
        <v>-58.9148965927128</v>
      </c>
      <c r="I35" s="54">
        <v>2460.23</v>
      </c>
      <c r="J35" s="55">
        <v>2.78697210082594</v>
      </c>
      <c r="K35" s="54">
        <v>-820.73</v>
      </c>
      <c r="L35" s="55">
        <v>-0.38198086162926798</v>
      </c>
      <c r="M35" s="55">
        <v>-3.9976118821049602</v>
      </c>
      <c r="N35" s="54">
        <v>870679.91</v>
      </c>
      <c r="O35" s="54">
        <v>16071520.140000001</v>
      </c>
      <c r="P35" s="54">
        <v>53</v>
      </c>
      <c r="Q35" s="54">
        <v>58</v>
      </c>
      <c r="R35" s="55">
        <v>-8.6206896551724093</v>
      </c>
      <c r="S35" s="54">
        <v>1665.58660377358</v>
      </c>
      <c r="T35" s="54">
        <v>1081.10896551724</v>
      </c>
      <c r="U35" s="56">
        <v>35.091398846036597</v>
      </c>
    </row>
    <row r="36" spans="1:21" ht="12" thickBot="1">
      <c r="A36" s="80"/>
      <c r="B36" s="69" t="s">
        <v>35</v>
      </c>
      <c r="C36" s="70"/>
      <c r="D36" s="54">
        <v>104186.39</v>
      </c>
      <c r="E36" s="57"/>
      <c r="F36" s="57"/>
      <c r="G36" s="54">
        <v>603805.24</v>
      </c>
      <c r="H36" s="55">
        <v>-82.745033812558503</v>
      </c>
      <c r="I36" s="54">
        <v>-8417.32</v>
      </c>
      <c r="J36" s="55">
        <v>-8.0790974713683799</v>
      </c>
      <c r="K36" s="54">
        <v>-89351.71</v>
      </c>
      <c r="L36" s="55">
        <v>-14.7981011228058</v>
      </c>
      <c r="M36" s="55">
        <v>-0.90579564733568096</v>
      </c>
      <c r="N36" s="54">
        <v>1348398.19</v>
      </c>
      <c r="O36" s="54">
        <v>51618539.640000001</v>
      </c>
      <c r="P36" s="54">
        <v>58</v>
      </c>
      <c r="Q36" s="54">
        <v>81</v>
      </c>
      <c r="R36" s="55">
        <v>-28.395061728395099</v>
      </c>
      <c r="S36" s="54">
        <v>1796.3170689655201</v>
      </c>
      <c r="T36" s="54">
        <v>2308.5061728395099</v>
      </c>
      <c r="U36" s="56">
        <v>-28.513290483230499</v>
      </c>
    </row>
    <row r="37" spans="1:21" ht="12" thickBot="1">
      <c r="A37" s="80"/>
      <c r="B37" s="69" t="s">
        <v>36</v>
      </c>
      <c r="C37" s="70"/>
      <c r="D37" s="54">
        <v>26104.28</v>
      </c>
      <c r="E37" s="57"/>
      <c r="F37" s="57"/>
      <c r="G37" s="54">
        <v>559378.77</v>
      </c>
      <c r="H37" s="55">
        <v>-95.333344524319401</v>
      </c>
      <c r="I37" s="54">
        <v>1125.5899999999999</v>
      </c>
      <c r="J37" s="55">
        <v>4.3118982787496902</v>
      </c>
      <c r="K37" s="54">
        <v>-47406.239999999998</v>
      </c>
      <c r="L37" s="55">
        <v>-8.47480143016511</v>
      </c>
      <c r="M37" s="55">
        <v>-1.02374349874616</v>
      </c>
      <c r="N37" s="54">
        <v>393299.20000000001</v>
      </c>
      <c r="O37" s="54">
        <v>24758596.399999999</v>
      </c>
      <c r="P37" s="54">
        <v>8</v>
      </c>
      <c r="Q37" s="54">
        <v>26</v>
      </c>
      <c r="R37" s="55">
        <v>-69.230769230769198</v>
      </c>
      <c r="S37" s="54">
        <v>3263.0349999999999</v>
      </c>
      <c r="T37" s="54">
        <v>2022.4530769230801</v>
      </c>
      <c r="U37" s="56">
        <v>38.019264981127201</v>
      </c>
    </row>
    <row r="38" spans="1:21" ht="12" thickBot="1">
      <c r="A38" s="80"/>
      <c r="B38" s="69" t="s">
        <v>37</v>
      </c>
      <c r="C38" s="70"/>
      <c r="D38" s="54">
        <v>60534.28</v>
      </c>
      <c r="E38" s="57"/>
      <c r="F38" s="57"/>
      <c r="G38" s="54">
        <v>372929</v>
      </c>
      <c r="H38" s="55">
        <v>-83.767880749418794</v>
      </c>
      <c r="I38" s="54">
        <v>-9234.31</v>
      </c>
      <c r="J38" s="55">
        <v>-15.2546788365204</v>
      </c>
      <c r="K38" s="54">
        <v>-44791.18</v>
      </c>
      <c r="L38" s="55">
        <v>-12.0106454579826</v>
      </c>
      <c r="M38" s="55">
        <v>-0.79383642047385194</v>
      </c>
      <c r="N38" s="54">
        <v>1103962.5900000001</v>
      </c>
      <c r="O38" s="54">
        <v>28966635.399999999</v>
      </c>
      <c r="P38" s="54">
        <v>48</v>
      </c>
      <c r="Q38" s="54">
        <v>77</v>
      </c>
      <c r="R38" s="55">
        <v>-37.662337662337698</v>
      </c>
      <c r="S38" s="54">
        <v>1261.13083333333</v>
      </c>
      <c r="T38" s="54">
        <v>1522.72298701299</v>
      </c>
      <c r="U38" s="56">
        <v>-20.742665769913099</v>
      </c>
    </row>
    <row r="39" spans="1:21" ht="12" thickBot="1">
      <c r="A39" s="80"/>
      <c r="B39" s="69" t="s">
        <v>70</v>
      </c>
      <c r="C39" s="70"/>
      <c r="D39" s="54">
        <v>0.18</v>
      </c>
      <c r="E39" s="57"/>
      <c r="F39" s="57"/>
      <c r="G39" s="54">
        <v>0.81</v>
      </c>
      <c r="H39" s="55">
        <v>-77.7777777777778</v>
      </c>
      <c r="I39" s="54">
        <v>-1516.92</v>
      </c>
      <c r="J39" s="55">
        <v>-842733.33333333302</v>
      </c>
      <c r="K39" s="54">
        <v>0.77</v>
      </c>
      <c r="L39" s="55">
        <v>95.061728395061706</v>
      </c>
      <c r="M39" s="55">
        <v>-1971.0259740259701</v>
      </c>
      <c r="N39" s="54">
        <v>6.78</v>
      </c>
      <c r="O39" s="54">
        <v>1234.0899999999999</v>
      </c>
      <c r="P39" s="54">
        <v>3</v>
      </c>
      <c r="Q39" s="57"/>
      <c r="R39" s="57"/>
      <c r="S39" s="54">
        <v>0.06</v>
      </c>
      <c r="T39" s="57"/>
      <c r="U39" s="58"/>
    </row>
    <row r="40" spans="1:21" ht="12" thickBot="1">
      <c r="A40" s="80"/>
      <c r="B40" s="69" t="s">
        <v>32</v>
      </c>
      <c r="C40" s="70"/>
      <c r="D40" s="54">
        <v>41550.427000000003</v>
      </c>
      <c r="E40" s="57"/>
      <c r="F40" s="57"/>
      <c r="G40" s="54">
        <v>203158.9742</v>
      </c>
      <c r="H40" s="55">
        <v>-79.547825950776996</v>
      </c>
      <c r="I40" s="54">
        <v>2203.8357000000001</v>
      </c>
      <c r="J40" s="55">
        <v>5.3040025316707302</v>
      </c>
      <c r="K40" s="54">
        <v>12647.581</v>
      </c>
      <c r="L40" s="55">
        <v>6.2254601598593799</v>
      </c>
      <c r="M40" s="55">
        <v>-0.82575041820250095</v>
      </c>
      <c r="N40" s="54">
        <v>641778.21230000001</v>
      </c>
      <c r="O40" s="54">
        <v>10518620.3419</v>
      </c>
      <c r="P40" s="54">
        <v>92</v>
      </c>
      <c r="Q40" s="54">
        <v>137</v>
      </c>
      <c r="R40" s="55">
        <v>-32.846715328467198</v>
      </c>
      <c r="S40" s="54">
        <v>451.63507608695699</v>
      </c>
      <c r="T40" s="54">
        <v>559.41730437956198</v>
      </c>
      <c r="U40" s="56">
        <v>-23.8648931403755</v>
      </c>
    </row>
    <row r="41" spans="1:21" ht="12" thickBot="1">
      <c r="A41" s="80"/>
      <c r="B41" s="69" t="s">
        <v>33</v>
      </c>
      <c r="C41" s="70"/>
      <c r="D41" s="54">
        <v>263869.36229999998</v>
      </c>
      <c r="E41" s="54">
        <v>569855.60690000001</v>
      </c>
      <c r="F41" s="55">
        <v>46.304600517215697</v>
      </c>
      <c r="G41" s="54">
        <v>508106.68359999999</v>
      </c>
      <c r="H41" s="55">
        <v>-48.068118208866601</v>
      </c>
      <c r="I41" s="54">
        <v>13162.0147</v>
      </c>
      <c r="J41" s="55">
        <v>4.98807992912635</v>
      </c>
      <c r="K41" s="54">
        <v>34294.329599999997</v>
      </c>
      <c r="L41" s="55">
        <v>6.7494348543145204</v>
      </c>
      <c r="M41" s="55">
        <v>-0.61620434475558294</v>
      </c>
      <c r="N41" s="54">
        <v>3419147.9185000001</v>
      </c>
      <c r="O41" s="54">
        <v>58026306.023500003</v>
      </c>
      <c r="P41" s="54">
        <v>1426</v>
      </c>
      <c r="Q41" s="54">
        <v>2130</v>
      </c>
      <c r="R41" s="55">
        <v>-33.051643192488299</v>
      </c>
      <c r="S41" s="54">
        <v>185.04162854137499</v>
      </c>
      <c r="T41" s="54">
        <v>187.720832300469</v>
      </c>
      <c r="U41" s="56">
        <v>-1.4478924446430299</v>
      </c>
    </row>
    <row r="42" spans="1:21" ht="12" thickBot="1">
      <c r="A42" s="80"/>
      <c r="B42" s="69" t="s">
        <v>38</v>
      </c>
      <c r="C42" s="70"/>
      <c r="D42" s="54">
        <v>37200.9</v>
      </c>
      <c r="E42" s="57"/>
      <c r="F42" s="57"/>
      <c r="G42" s="54">
        <v>237593.22</v>
      </c>
      <c r="H42" s="55">
        <v>-84.342608766361295</v>
      </c>
      <c r="I42" s="54">
        <v>-1004.32</v>
      </c>
      <c r="J42" s="55">
        <v>-2.6997196304390498</v>
      </c>
      <c r="K42" s="54">
        <v>-21192.34</v>
      </c>
      <c r="L42" s="55">
        <v>-8.9195895404759504</v>
      </c>
      <c r="M42" s="55">
        <v>-0.95260929184790399</v>
      </c>
      <c r="N42" s="54">
        <v>923697.79</v>
      </c>
      <c r="O42" s="54">
        <v>24153144.370000001</v>
      </c>
      <c r="P42" s="54">
        <v>34</v>
      </c>
      <c r="Q42" s="54">
        <v>81</v>
      </c>
      <c r="R42" s="55">
        <v>-58.024691358024697</v>
      </c>
      <c r="S42" s="54">
        <v>1094.1441176470601</v>
      </c>
      <c r="T42" s="54">
        <v>1169.6429629629599</v>
      </c>
      <c r="U42" s="56">
        <v>-6.9002651568664604</v>
      </c>
    </row>
    <row r="43" spans="1:21" ht="12" thickBot="1">
      <c r="A43" s="80"/>
      <c r="B43" s="69" t="s">
        <v>39</v>
      </c>
      <c r="C43" s="70"/>
      <c r="D43" s="54">
        <v>18529.07</v>
      </c>
      <c r="E43" s="57"/>
      <c r="F43" s="57"/>
      <c r="G43" s="54">
        <v>107982.14</v>
      </c>
      <c r="H43" s="55">
        <v>-82.840616050024593</v>
      </c>
      <c r="I43" s="54">
        <v>2534.2600000000002</v>
      </c>
      <c r="J43" s="55">
        <v>13.6772109987172</v>
      </c>
      <c r="K43" s="54">
        <v>14468.45</v>
      </c>
      <c r="L43" s="55">
        <v>13.3989287487727</v>
      </c>
      <c r="M43" s="55">
        <v>-0.82484232934419399</v>
      </c>
      <c r="N43" s="54">
        <v>417944.73</v>
      </c>
      <c r="O43" s="54">
        <v>8966172.2599999998</v>
      </c>
      <c r="P43" s="54">
        <v>19</v>
      </c>
      <c r="Q43" s="54">
        <v>44</v>
      </c>
      <c r="R43" s="55">
        <v>-56.818181818181799</v>
      </c>
      <c r="S43" s="54">
        <v>975.21421052631604</v>
      </c>
      <c r="T43" s="54">
        <v>1082.6925000000001</v>
      </c>
      <c r="U43" s="56">
        <v>-11.020992958632</v>
      </c>
    </row>
    <row r="44" spans="1:21" ht="12" thickBot="1">
      <c r="A44" s="80"/>
      <c r="B44" s="69" t="s">
        <v>76</v>
      </c>
      <c r="C44" s="70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4">
        <v>-1523.9315999999999</v>
      </c>
      <c r="P44" s="57"/>
      <c r="Q44" s="57"/>
      <c r="R44" s="57"/>
      <c r="S44" s="57"/>
      <c r="T44" s="57"/>
      <c r="U44" s="58"/>
    </row>
    <row r="45" spans="1:21" ht="12" thickBot="1">
      <c r="A45" s="81"/>
      <c r="B45" s="69" t="s">
        <v>34</v>
      </c>
      <c r="C45" s="70"/>
      <c r="D45" s="59">
        <v>9859.3291000000008</v>
      </c>
      <c r="E45" s="60"/>
      <c r="F45" s="60"/>
      <c r="G45" s="59">
        <v>12445.8634</v>
      </c>
      <c r="H45" s="61">
        <v>-20.782280962524499</v>
      </c>
      <c r="I45" s="59">
        <v>541.8433</v>
      </c>
      <c r="J45" s="61">
        <v>5.4957420987194796</v>
      </c>
      <c r="K45" s="59">
        <v>2097.9389999999999</v>
      </c>
      <c r="L45" s="61">
        <v>16.856516358680299</v>
      </c>
      <c r="M45" s="61">
        <v>-0.74172590337469302</v>
      </c>
      <c r="N45" s="59">
        <v>169686.62030000001</v>
      </c>
      <c r="O45" s="59">
        <v>3670283.5765999998</v>
      </c>
      <c r="P45" s="59">
        <v>13</v>
      </c>
      <c r="Q45" s="59">
        <v>19</v>
      </c>
      <c r="R45" s="61">
        <v>-31.578947368421101</v>
      </c>
      <c r="S45" s="59">
        <v>758.40993076923098</v>
      </c>
      <c r="T45" s="59">
        <v>2197.3415473684199</v>
      </c>
      <c r="U45" s="62">
        <v>-189.73005998744301</v>
      </c>
    </row>
  </sheetData>
  <mergeCells count="43"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2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56562</v>
      </c>
      <c r="D2" s="37">
        <v>495513.92227008502</v>
      </c>
      <c r="E2" s="37">
        <v>403069.60722735</v>
      </c>
      <c r="F2" s="37">
        <v>92444.315042735005</v>
      </c>
      <c r="G2" s="37">
        <v>403069.60722735</v>
      </c>
      <c r="H2" s="37">
        <v>0.18656249781887499</v>
      </c>
    </row>
    <row r="3" spans="1:8">
      <c r="A3" s="37">
        <v>2</v>
      </c>
      <c r="B3" s="37">
        <v>13</v>
      </c>
      <c r="C3" s="37">
        <v>6120</v>
      </c>
      <c r="D3" s="37">
        <v>52021.736601709403</v>
      </c>
      <c r="E3" s="37">
        <v>45484.681230769202</v>
      </c>
      <c r="F3" s="37">
        <v>6537.0553709401702</v>
      </c>
      <c r="G3" s="37">
        <v>45484.681230769202</v>
      </c>
      <c r="H3" s="37">
        <v>0.12566007592152101</v>
      </c>
    </row>
    <row r="4" spans="1:8">
      <c r="A4" s="37">
        <v>3</v>
      </c>
      <c r="B4" s="37">
        <v>14</v>
      </c>
      <c r="C4" s="37">
        <v>91421</v>
      </c>
      <c r="D4" s="37">
        <v>105528.36860596</v>
      </c>
      <c r="E4" s="37">
        <v>91045.791949246704</v>
      </c>
      <c r="F4" s="37">
        <v>14482.5766567136</v>
      </c>
      <c r="G4" s="37">
        <v>91045.791949246704</v>
      </c>
      <c r="H4" s="37">
        <v>0.13723870508025299</v>
      </c>
    </row>
    <row r="5" spans="1:8">
      <c r="A5" s="37">
        <v>4</v>
      </c>
      <c r="B5" s="37">
        <v>15</v>
      </c>
      <c r="C5" s="37">
        <v>2951</v>
      </c>
      <c r="D5" s="37">
        <v>43264.269947137102</v>
      </c>
      <c r="E5" s="37">
        <v>38296.479196513101</v>
      </c>
      <c r="F5" s="37">
        <v>4967.7907506240099</v>
      </c>
      <c r="G5" s="37">
        <v>38296.479196513101</v>
      </c>
      <c r="H5" s="37">
        <v>0.11482432863640001</v>
      </c>
    </row>
    <row r="6" spans="1:8">
      <c r="A6" s="37">
        <v>5</v>
      </c>
      <c r="B6" s="37">
        <v>16</v>
      </c>
      <c r="C6" s="37">
        <v>1503</v>
      </c>
      <c r="D6" s="37">
        <v>85795.901448717894</v>
      </c>
      <c r="E6" s="37">
        <v>66840.419894871797</v>
      </c>
      <c r="F6" s="37">
        <v>18955.481553846199</v>
      </c>
      <c r="G6" s="37">
        <v>66840.419894871797</v>
      </c>
      <c r="H6" s="37">
        <v>0.220936912297335</v>
      </c>
    </row>
    <row r="7" spans="1:8">
      <c r="A7" s="37">
        <v>6</v>
      </c>
      <c r="B7" s="37">
        <v>17</v>
      </c>
      <c r="C7" s="37">
        <v>12498</v>
      </c>
      <c r="D7" s="37">
        <v>178483.27255641</v>
      </c>
      <c r="E7" s="37">
        <v>118560.790168376</v>
      </c>
      <c r="F7" s="37">
        <v>59922.482388034201</v>
      </c>
      <c r="G7" s="37">
        <v>118560.790168376</v>
      </c>
      <c r="H7" s="37">
        <v>0.33573164325018501</v>
      </c>
    </row>
    <row r="8" spans="1:8">
      <c r="A8" s="37">
        <v>7</v>
      </c>
      <c r="B8" s="37">
        <v>18</v>
      </c>
      <c r="C8" s="37">
        <v>42430</v>
      </c>
      <c r="D8" s="37">
        <v>108539.99686923101</v>
      </c>
      <c r="E8" s="37">
        <v>87000.088182051302</v>
      </c>
      <c r="F8" s="37">
        <v>21539.908687179501</v>
      </c>
      <c r="G8" s="37">
        <v>87000.088182051302</v>
      </c>
      <c r="H8" s="37">
        <v>0.19845134796835101</v>
      </c>
    </row>
    <row r="9" spans="1:8">
      <c r="A9" s="37">
        <v>8</v>
      </c>
      <c r="B9" s="37">
        <v>19</v>
      </c>
      <c r="C9" s="37">
        <v>24700</v>
      </c>
      <c r="D9" s="37">
        <v>102181.34305641</v>
      </c>
      <c r="E9" s="37">
        <v>88731.056700854693</v>
      </c>
      <c r="F9" s="37">
        <v>13450.2863555556</v>
      </c>
      <c r="G9" s="37">
        <v>88731.056700854693</v>
      </c>
      <c r="H9" s="37">
        <v>0.131631528351807</v>
      </c>
    </row>
    <row r="10" spans="1:8">
      <c r="A10" s="37">
        <v>9</v>
      </c>
      <c r="B10" s="37">
        <v>21</v>
      </c>
      <c r="C10" s="37">
        <v>188576</v>
      </c>
      <c r="D10" s="37">
        <v>645504.58443675202</v>
      </c>
      <c r="E10" s="37">
        <v>653587.55566666694</v>
      </c>
      <c r="F10" s="37">
        <v>-8082.9712299145303</v>
      </c>
      <c r="G10" s="37">
        <v>653587.55566666694</v>
      </c>
      <c r="H10" s="37">
        <v>-1.25219424072216E-2</v>
      </c>
    </row>
    <row r="11" spans="1:8">
      <c r="A11" s="37">
        <v>10</v>
      </c>
      <c r="B11" s="37">
        <v>22</v>
      </c>
      <c r="C11" s="37">
        <v>42868</v>
      </c>
      <c r="D11" s="37">
        <v>428645.241403419</v>
      </c>
      <c r="E11" s="37">
        <v>391515.39728717902</v>
      </c>
      <c r="F11" s="37">
        <v>37129.844116239299</v>
      </c>
      <c r="G11" s="37">
        <v>391515.39728717902</v>
      </c>
      <c r="H11" s="37">
        <v>8.6621384141984697E-2</v>
      </c>
    </row>
    <row r="12" spans="1:8">
      <c r="A12" s="37">
        <v>11</v>
      </c>
      <c r="B12" s="37">
        <v>23</v>
      </c>
      <c r="C12" s="37">
        <v>124347.16099999999</v>
      </c>
      <c r="D12" s="37">
        <v>1144383.4429871801</v>
      </c>
      <c r="E12" s="37">
        <v>977561.22829487198</v>
      </c>
      <c r="F12" s="37">
        <v>166822.21469230801</v>
      </c>
      <c r="G12" s="37">
        <v>977561.22829487198</v>
      </c>
      <c r="H12" s="37">
        <v>0.145774753833254</v>
      </c>
    </row>
    <row r="13" spans="1:8">
      <c r="A13" s="37">
        <v>12</v>
      </c>
      <c r="B13" s="37">
        <v>24</v>
      </c>
      <c r="C13" s="37">
        <v>13535</v>
      </c>
      <c r="D13" s="37">
        <v>410260.49613418803</v>
      </c>
      <c r="E13" s="37">
        <v>369446.412588034</v>
      </c>
      <c r="F13" s="37">
        <v>40814.083546153801</v>
      </c>
      <c r="G13" s="37">
        <v>369446.412588034</v>
      </c>
      <c r="H13" s="37">
        <v>9.9483337856648896E-2</v>
      </c>
    </row>
    <row r="14" spans="1:8">
      <c r="A14" s="37">
        <v>13</v>
      </c>
      <c r="B14" s="37">
        <v>25</v>
      </c>
      <c r="C14" s="37">
        <v>63998</v>
      </c>
      <c r="D14" s="37">
        <v>822607.92079999996</v>
      </c>
      <c r="E14" s="37">
        <v>742662.04760000005</v>
      </c>
      <c r="F14" s="37">
        <v>79945.873200000002</v>
      </c>
      <c r="G14" s="37">
        <v>742662.04760000005</v>
      </c>
      <c r="H14" s="37">
        <v>9.7185878203374598E-2</v>
      </c>
    </row>
    <row r="15" spans="1:8">
      <c r="A15" s="37">
        <v>14</v>
      </c>
      <c r="B15" s="37">
        <v>26</v>
      </c>
      <c r="C15" s="37">
        <v>49163</v>
      </c>
      <c r="D15" s="37">
        <v>259118.47103979299</v>
      </c>
      <c r="E15" s="37">
        <v>225035.97875484501</v>
      </c>
      <c r="F15" s="37">
        <v>34082.492284948203</v>
      </c>
      <c r="G15" s="37">
        <v>225035.97875484501</v>
      </c>
      <c r="H15" s="37">
        <v>0.13153246909871599</v>
      </c>
    </row>
    <row r="16" spans="1:8">
      <c r="A16" s="37">
        <v>15</v>
      </c>
      <c r="B16" s="37">
        <v>27</v>
      </c>
      <c r="C16" s="37">
        <v>128766.147</v>
      </c>
      <c r="D16" s="37">
        <v>960094.75540000002</v>
      </c>
      <c r="E16" s="37">
        <v>891523.98930000002</v>
      </c>
      <c r="F16" s="37">
        <v>68570.766099999993</v>
      </c>
      <c r="G16" s="37">
        <v>891523.98930000002</v>
      </c>
      <c r="H16" s="37">
        <v>7.1420831865112805E-2</v>
      </c>
    </row>
    <row r="17" spans="1:8">
      <c r="A17" s="37">
        <v>16</v>
      </c>
      <c r="B17" s="37">
        <v>29</v>
      </c>
      <c r="C17" s="37">
        <v>137139</v>
      </c>
      <c r="D17" s="37">
        <v>1908936.45156325</v>
      </c>
      <c r="E17" s="37">
        <v>1701629.36180171</v>
      </c>
      <c r="F17" s="37">
        <v>207307.08976153799</v>
      </c>
      <c r="G17" s="37">
        <v>1701629.36180171</v>
      </c>
      <c r="H17" s="37">
        <v>0.10859821425263901</v>
      </c>
    </row>
    <row r="18" spans="1:8">
      <c r="A18" s="37">
        <v>17</v>
      </c>
      <c r="B18" s="37">
        <v>31</v>
      </c>
      <c r="C18" s="37">
        <v>20796.735000000001</v>
      </c>
      <c r="D18" s="37">
        <v>170812.749465214</v>
      </c>
      <c r="E18" s="37">
        <v>145143.01194563101</v>
      </c>
      <c r="F18" s="37">
        <v>25669.737519583199</v>
      </c>
      <c r="G18" s="37">
        <v>145143.01194563101</v>
      </c>
      <c r="H18" s="37">
        <v>0.150279985539433</v>
      </c>
    </row>
    <row r="19" spans="1:8">
      <c r="A19" s="37">
        <v>18</v>
      </c>
      <c r="B19" s="37">
        <v>32</v>
      </c>
      <c r="C19" s="37">
        <v>11634.212</v>
      </c>
      <c r="D19" s="37">
        <v>169456.72095846001</v>
      </c>
      <c r="E19" s="37">
        <v>155805.908119792</v>
      </c>
      <c r="F19" s="37">
        <v>13650.8128386676</v>
      </c>
      <c r="G19" s="37">
        <v>155805.908119792</v>
      </c>
      <c r="H19" s="37">
        <v>8.05563376976587E-2</v>
      </c>
    </row>
    <row r="20" spans="1:8">
      <c r="A20" s="37">
        <v>19</v>
      </c>
      <c r="B20" s="37">
        <v>33</v>
      </c>
      <c r="C20" s="37">
        <v>33968.764000000003</v>
      </c>
      <c r="D20" s="37">
        <v>479629.84328309499</v>
      </c>
      <c r="E20" s="37">
        <v>371858.269711726</v>
      </c>
      <c r="F20" s="37">
        <v>107771.57357136899</v>
      </c>
      <c r="G20" s="37">
        <v>371858.269711726</v>
      </c>
      <c r="H20" s="37">
        <v>0.22469738920678001</v>
      </c>
    </row>
    <row r="21" spans="1:8">
      <c r="A21" s="37">
        <v>20</v>
      </c>
      <c r="B21" s="37">
        <v>34</v>
      </c>
      <c r="C21" s="37">
        <v>28677.152999999998</v>
      </c>
      <c r="D21" s="37">
        <v>172503.408963414</v>
      </c>
      <c r="E21" s="37">
        <v>123319.63783932</v>
      </c>
      <c r="F21" s="37">
        <v>49183.771124093902</v>
      </c>
      <c r="G21" s="37">
        <v>123319.63783932</v>
      </c>
      <c r="H21" s="37">
        <v>0.285117676338356</v>
      </c>
    </row>
    <row r="22" spans="1:8">
      <c r="A22" s="37">
        <v>21</v>
      </c>
      <c r="B22" s="37">
        <v>35</v>
      </c>
      <c r="C22" s="37">
        <v>20378.617999999999</v>
      </c>
      <c r="D22" s="37">
        <v>642280.46070265502</v>
      </c>
      <c r="E22" s="37">
        <v>604708.13395752199</v>
      </c>
      <c r="F22" s="37">
        <v>37572.326745132697</v>
      </c>
      <c r="G22" s="37">
        <v>604708.13395752199</v>
      </c>
      <c r="H22" s="37">
        <v>5.8498318170894702E-2</v>
      </c>
    </row>
    <row r="23" spans="1:8">
      <c r="A23" s="37">
        <v>22</v>
      </c>
      <c r="B23" s="37">
        <v>36</v>
      </c>
      <c r="C23" s="37">
        <v>106116.37</v>
      </c>
      <c r="D23" s="37">
        <v>719850.196843363</v>
      </c>
      <c r="E23" s="37">
        <v>614794.06252893701</v>
      </c>
      <c r="F23" s="37">
        <v>105056.134314426</v>
      </c>
      <c r="G23" s="37">
        <v>614794.06252893701</v>
      </c>
      <c r="H23" s="37">
        <v>0.145941662272388</v>
      </c>
    </row>
    <row r="24" spans="1:8">
      <c r="A24" s="37">
        <v>23</v>
      </c>
      <c r="B24" s="37">
        <v>37</v>
      </c>
      <c r="C24" s="37">
        <v>128037.29</v>
      </c>
      <c r="D24" s="37">
        <v>949241.10948584101</v>
      </c>
      <c r="E24" s="37">
        <v>849325.95592664101</v>
      </c>
      <c r="F24" s="37">
        <v>99915.153559199302</v>
      </c>
      <c r="G24" s="37">
        <v>849325.95592664101</v>
      </c>
      <c r="H24" s="37">
        <v>0.105257929266589</v>
      </c>
    </row>
    <row r="25" spans="1:8">
      <c r="A25" s="37">
        <v>24</v>
      </c>
      <c r="B25" s="37">
        <v>38</v>
      </c>
      <c r="C25" s="37">
        <v>135149.304</v>
      </c>
      <c r="D25" s="37">
        <v>598127.13338141597</v>
      </c>
      <c r="E25" s="37">
        <v>568009.355711504</v>
      </c>
      <c r="F25" s="37">
        <v>30117.777669911498</v>
      </c>
      <c r="G25" s="37">
        <v>568009.355711504</v>
      </c>
      <c r="H25" s="37">
        <v>5.0353471676908297E-2</v>
      </c>
    </row>
    <row r="26" spans="1:8">
      <c r="A26" s="37">
        <v>25</v>
      </c>
      <c r="B26" s="37">
        <v>39</v>
      </c>
      <c r="C26" s="37">
        <v>56503.794000000002</v>
      </c>
      <c r="D26" s="37">
        <v>86641.089980773002</v>
      </c>
      <c r="E26" s="37">
        <v>62176.696945236203</v>
      </c>
      <c r="F26" s="37">
        <v>24464.393035536799</v>
      </c>
      <c r="G26" s="37">
        <v>62176.696945236203</v>
      </c>
      <c r="H26" s="37">
        <v>0.28236478835810802</v>
      </c>
    </row>
    <row r="27" spans="1:8">
      <c r="A27" s="37">
        <v>26</v>
      </c>
      <c r="B27" s="37">
        <v>42</v>
      </c>
      <c r="C27" s="37">
        <v>6233.3630000000003</v>
      </c>
      <c r="D27" s="37">
        <v>94113.143400000001</v>
      </c>
      <c r="E27" s="37">
        <v>81373.681100000002</v>
      </c>
      <c r="F27" s="37">
        <v>12739.462299999999</v>
      </c>
      <c r="G27" s="37">
        <v>81373.681100000002</v>
      </c>
      <c r="H27" s="37">
        <v>0.13536326425581899</v>
      </c>
    </row>
    <row r="28" spans="1:8">
      <c r="A28" s="37">
        <v>27</v>
      </c>
      <c r="B28" s="37">
        <v>75</v>
      </c>
      <c r="C28" s="37">
        <v>2460</v>
      </c>
      <c r="D28" s="37">
        <v>41550.427350427402</v>
      </c>
      <c r="E28" s="37">
        <v>39346.589743589699</v>
      </c>
      <c r="F28" s="37">
        <v>2203.8376068376101</v>
      </c>
      <c r="G28" s="37">
        <v>39346.589743589699</v>
      </c>
      <c r="H28" s="37">
        <v>5.3040070761509003E-2</v>
      </c>
    </row>
    <row r="29" spans="1:8">
      <c r="A29" s="37">
        <v>28</v>
      </c>
      <c r="B29" s="37">
        <v>76</v>
      </c>
      <c r="C29" s="37">
        <v>1495</v>
      </c>
      <c r="D29" s="37">
        <v>263869.35832649597</v>
      </c>
      <c r="E29" s="37">
        <v>250707.35049401701</v>
      </c>
      <c r="F29" s="37">
        <v>13162.007832478601</v>
      </c>
      <c r="G29" s="37">
        <v>250707.35049401701</v>
      </c>
      <c r="H29" s="37">
        <v>4.9880774016180997E-2</v>
      </c>
    </row>
    <row r="30" spans="1:8">
      <c r="A30" s="37">
        <v>29</v>
      </c>
      <c r="B30" s="37">
        <v>99</v>
      </c>
      <c r="C30" s="37">
        <v>13</v>
      </c>
      <c r="D30" s="37">
        <v>9859.3290976476801</v>
      </c>
      <c r="E30" s="37">
        <v>9317.485757507</v>
      </c>
      <c r="F30" s="37">
        <v>541.84334014068497</v>
      </c>
      <c r="G30" s="37">
        <v>9317.485757507</v>
      </c>
      <c r="H30" s="37">
        <v>5.4957425071647401E-2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53</v>
      </c>
      <c r="D33" s="34">
        <v>88276.09</v>
      </c>
      <c r="E33" s="34">
        <v>85815.86</v>
      </c>
      <c r="F33" s="30"/>
      <c r="G33" s="30"/>
      <c r="H33" s="30"/>
    </row>
    <row r="34" spans="1:8">
      <c r="A34" s="30"/>
      <c r="B34" s="33">
        <v>71</v>
      </c>
      <c r="C34" s="34">
        <v>50</v>
      </c>
      <c r="D34" s="34">
        <v>104186.39</v>
      </c>
      <c r="E34" s="34">
        <v>112603.71</v>
      </c>
      <c r="F34" s="30"/>
      <c r="G34" s="30"/>
      <c r="H34" s="30"/>
    </row>
    <row r="35" spans="1:8">
      <c r="A35" s="30"/>
      <c r="B35" s="33">
        <v>72</v>
      </c>
      <c r="C35" s="34">
        <v>9</v>
      </c>
      <c r="D35" s="34">
        <v>26104.28</v>
      </c>
      <c r="E35" s="34">
        <v>24978.69</v>
      </c>
      <c r="F35" s="30"/>
      <c r="G35" s="30"/>
      <c r="H35" s="30"/>
    </row>
    <row r="36" spans="1:8">
      <c r="A36" s="30"/>
      <c r="B36" s="33">
        <v>73</v>
      </c>
      <c r="C36" s="34">
        <v>38</v>
      </c>
      <c r="D36" s="34">
        <v>60534.28</v>
      </c>
      <c r="E36" s="34">
        <v>69768.59</v>
      </c>
      <c r="F36" s="30"/>
      <c r="G36" s="30"/>
      <c r="H36" s="30"/>
    </row>
    <row r="37" spans="1:8">
      <c r="A37" s="30"/>
      <c r="B37" s="33">
        <v>74</v>
      </c>
      <c r="C37" s="34">
        <v>20</v>
      </c>
      <c r="D37" s="34">
        <v>0.18</v>
      </c>
      <c r="E37" s="34">
        <v>1517.1</v>
      </c>
      <c r="F37" s="30"/>
      <c r="G37" s="30"/>
      <c r="H37" s="30"/>
    </row>
    <row r="38" spans="1:8">
      <c r="A38" s="30"/>
      <c r="B38" s="33">
        <v>77</v>
      </c>
      <c r="C38" s="34">
        <v>34</v>
      </c>
      <c r="D38" s="34">
        <v>37200.9</v>
      </c>
      <c r="E38" s="34">
        <v>38205.22</v>
      </c>
      <c r="F38" s="34"/>
      <c r="G38" s="30"/>
      <c r="H38" s="30"/>
    </row>
    <row r="39" spans="1:8">
      <c r="A39" s="30"/>
      <c r="B39" s="33">
        <v>78</v>
      </c>
      <c r="C39" s="34">
        <v>19</v>
      </c>
      <c r="D39" s="34">
        <v>18529.07</v>
      </c>
      <c r="E39" s="34">
        <v>15994.81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2016-04-12T04:50:46Z</dcterms:modified>
</cp:coreProperties>
</file>