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<sst xmlns="http://schemas.openxmlformats.org/spreadsheetml/2006/main" count="119" uniqueCount="78">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</sst>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0" fontId="27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13903056.1885</v>
      </c>
      <c r="F3" s="25">
        <f>RA!I7</f>
        <v>1158133.2013999999</v>
      </c>
      <c r="G3" s="16">
        <f>SUM(G4:G41)</f>
        <v>12744922.987100001</v>
      </c>
      <c r="H3" s="27">
        <f>RA!J7</f>
        <v>8.3300620072150604</v>
      </c>
      <c r="I3" s="20">
        <f>SUM(I4:I41)</f>
        <v>13903060.28804316</v>
      </c>
      <c r="J3" s="21">
        <f>SUM(J4:J41)</f>
        <v>12744922.963956239</v>
      </c>
      <c r="K3" s="22">
        <f>E3-I3</f>
        <v>-4.09954315982759</v>
      </c>
      <c r="L3" s="22">
        <f>G3-J3</f>
        <v>2.3143762722611427E-2</v>
      </c>
    </row>
    <row r="4" spans="1:13">
      <c r="A4" s="66">
        <f>RA!A8</f>
        <v>42474</v>
      </c>
      <c r="B4" s="12">
        <v>12</v>
      </c>
      <c r="C4" s="64" t="s">
        <v>6</v>
      </c>
      <c r="D4" s="64"/>
      <c r="E4" s="15">
        <f>VLOOKUP(C4,RA!B8:D36,3,0)</f>
        <v>517824.29399999999</v>
      </c>
      <c r="F4" s="25">
        <f>VLOOKUP(C4,RA!B8:I39,8,0)</f>
        <v>136934.0846</v>
      </c>
      <c r="G4" s="16">
        <f t="shared" ref="G4:G41" si="0">E4-F4</f>
        <v>380890.20939999999</v>
      </c>
      <c r="H4" s="27">
        <f>RA!J8</f>
        <v>26.444121333558002</v>
      </c>
      <c r="I4" s="20">
        <f>VLOOKUP(B4,RMS!B:D,3,FALSE)</f>
        <v>517824.82982991397</v>
      </c>
      <c r="J4" s="21">
        <f>VLOOKUP(B4,RMS!B:E,4,FALSE)</f>
        <v>380890.21951196599</v>
      </c>
      <c r="K4" s="22">
        <f t="shared" ref="K4:K41" si="1">E4-I4</f>
        <v>-0.53582991397706792</v>
      </c>
      <c r="L4" s="22">
        <f t="shared" ref="L4:L41" si="2">G4-J4</f>
        <v>-1.0111965995747596E-2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50660.213799999998</v>
      </c>
      <c r="F5" s="25">
        <f>VLOOKUP(C5,RA!B9:I40,8,0)</f>
        <v>9492.9518000000007</v>
      </c>
      <c r="G5" s="16">
        <f t="shared" si="0"/>
        <v>41167.261999999995</v>
      </c>
      <c r="H5" s="27">
        <f>RA!J9</f>
        <v>18.738475596405799</v>
      </c>
      <c r="I5" s="20">
        <f>VLOOKUP(B5,RMS!B:D,3,FALSE)</f>
        <v>50660.232271794899</v>
      </c>
      <c r="J5" s="21">
        <f>VLOOKUP(B5,RMS!B:E,4,FALSE)</f>
        <v>41167.263397435898</v>
      </c>
      <c r="K5" s="22">
        <f t="shared" si="1"/>
        <v>-1.8471794901415706E-2</v>
      </c>
      <c r="L5" s="22">
        <f t="shared" si="2"/>
        <v>-1.3974359026178718E-3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96710.597200000004</v>
      </c>
      <c r="F6" s="25">
        <f>VLOOKUP(C6,RA!B10:I41,8,0)</f>
        <v>21407.251400000001</v>
      </c>
      <c r="G6" s="16">
        <f t="shared" si="0"/>
        <v>75303.34580000001</v>
      </c>
      <c r="H6" s="27">
        <f>RA!J10</f>
        <v>22.135372978546801</v>
      </c>
      <c r="I6" s="20">
        <f>VLOOKUP(B6,RMS!B:D,3,FALSE)</f>
        <v>96712.4752061115</v>
      </c>
      <c r="J6" s="21">
        <f>VLOOKUP(B6,RMS!B:E,4,FALSE)</f>
        <v>75303.345295982595</v>
      </c>
      <c r="K6" s="22">
        <f>E6-I6</f>
        <v>-1.8780061114957789</v>
      </c>
      <c r="L6" s="22">
        <f t="shared" si="2"/>
        <v>5.0401741464156657E-4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37724.567900000002</v>
      </c>
      <c r="F7" s="25">
        <f>VLOOKUP(C7,RA!B11:I42,8,0)</f>
        <v>9131.2381999999998</v>
      </c>
      <c r="G7" s="16">
        <f t="shared" si="0"/>
        <v>28593.329700000002</v>
      </c>
      <c r="H7" s="27">
        <f>RA!J11</f>
        <v>24.205017335665801</v>
      </c>
      <c r="I7" s="20">
        <f>VLOOKUP(B7,RMS!B:D,3,FALSE)</f>
        <v>37724.594123470197</v>
      </c>
      <c r="J7" s="21">
        <f>VLOOKUP(B7,RMS!B:E,4,FALSE)</f>
        <v>28593.329666810401</v>
      </c>
      <c r="K7" s="22">
        <f t="shared" si="1"/>
        <v>-2.6223470194963738E-2</v>
      </c>
      <c r="L7" s="22">
        <f t="shared" si="2"/>
        <v>3.3189600799232721E-5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136109.68470000001</v>
      </c>
      <c r="F8" s="25">
        <f>VLOOKUP(C8,RA!B12:I43,8,0)</f>
        <v>18228.477299999999</v>
      </c>
      <c r="G8" s="16">
        <f t="shared" si="0"/>
        <v>117881.20740000001</v>
      </c>
      <c r="H8" s="27">
        <f>RA!J12</f>
        <v>13.3924910194138</v>
      </c>
      <c r="I8" s="20">
        <f>VLOOKUP(B8,RMS!B:D,3,FALSE)</f>
        <v>136109.68666239301</v>
      </c>
      <c r="J8" s="21">
        <f>VLOOKUP(B8,RMS!B:E,4,FALSE)</f>
        <v>117881.206489744</v>
      </c>
      <c r="K8" s="22">
        <f t="shared" si="1"/>
        <v>-1.962392998393625E-3</v>
      </c>
      <c r="L8" s="22">
        <f t="shared" si="2"/>
        <v>9.1025601432193071E-4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196036.1813</v>
      </c>
      <c r="F9" s="25">
        <f>VLOOKUP(C9,RA!B13:I44,8,0)</f>
        <v>58735.931900000003</v>
      </c>
      <c r="G9" s="16">
        <f t="shared" si="0"/>
        <v>137300.2494</v>
      </c>
      <c r="H9" s="27">
        <f>RA!J13</f>
        <v>29.961781294910399</v>
      </c>
      <c r="I9" s="20">
        <f>VLOOKUP(B9,RMS!B:D,3,FALSE)</f>
        <v>196036.389997436</v>
      </c>
      <c r="J9" s="21">
        <f>VLOOKUP(B9,RMS!B:E,4,FALSE)</f>
        <v>137300.247889744</v>
      </c>
      <c r="K9" s="22">
        <f t="shared" si="1"/>
        <v>-0.20869743599905632</v>
      </c>
      <c r="L9" s="22">
        <f t="shared" si="2"/>
        <v>1.5102559991646558E-3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158511.8849</v>
      </c>
      <c r="F10" s="25">
        <f>VLOOKUP(C10,RA!B14:I44,8,0)</f>
        <v>22225.526300000001</v>
      </c>
      <c r="G10" s="16">
        <f t="shared" si="0"/>
        <v>136286.35860000001</v>
      </c>
      <c r="H10" s="27">
        <f>RA!J14</f>
        <v>14.0213626972018</v>
      </c>
      <c r="I10" s="20">
        <f>VLOOKUP(B10,RMS!B:D,3,FALSE)</f>
        <v>158511.887282051</v>
      </c>
      <c r="J10" s="21">
        <f>VLOOKUP(B10,RMS!B:E,4,FALSE)</f>
        <v>136286.358987179</v>
      </c>
      <c r="K10" s="22">
        <f t="shared" si="1"/>
        <v>-2.3820509959477931E-3</v>
      </c>
      <c r="L10" s="22">
        <f t="shared" si="2"/>
        <v>-3.8717899587936699E-4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106576.679</v>
      </c>
      <c r="F11" s="25">
        <f>VLOOKUP(C11,RA!B15:I45,8,0)</f>
        <v>10102.4185</v>
      </c>
      <c r="G11" s="16">
        <f t="shared" si="0"/>
        <v>96474.260500000004</v>
      </c>
      <c r="H11" s="27">
        <f>RA!J15</f>
        <v>9.4790141659414999</v>
      </c>
      <c r="I11" s="20">
        <f>VLOOKUP(B11,RMS!B:D,3,FALSE)</f>
        <v>106576.86192734999</v>
      </c>
      <c r="J11" s="21">
        <f>VLOOKUP(B11,RMS!B:E,4,FALSE)</f>
        <v>96474.261117094007</v>
      </c>
      <c r="K11" s="22">
        <f t="shared" si="1"/>
        <v>-0.18292734998976812</v>
      </c>
      <c r="L11" s="22">
        <f t="shared" si="2"/>
        <v>-6.1709400324616581E-4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668391.82129999995</v>
      </c>
      <c r="F12" s="25">
        <f>VLOOKUP(C12,RA!B16:I46,8,0)</f>
        <v>-14445.209699999999</v>
      </c>
      <c r="G12" s="16">
        <f t="shared" si="0"/>
        <v>682837.03099999996</v>
      </c>
      <c r="H12" s="27">
        <f>RA!J16</f>
        <v>-2.1611888774917301</v>
      </c>
      <c r="I12" s="20">
        <f>VLOOKUP(B12,RMS!B:D,3,FALSE)</f>
        <v>668391.40349658101</v>
      </c>
      <c r="J12" s="21">
        <f>VLOOKUP(B12,RMS!B:E,4,FALSE)</f>
        <v>682837.03073333297</v>
      </c>
      <c r="K12" s="22">
        <f t="shared" si="1"/>
        <v>0.41780341893900186</v>
      </c>
      <c r="L12" s="22">
        <f t="shared" si="2"/>
        <v>2.6666698977351189E-4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501313.81390000001</v>
      </c>
      <c r="F13" s="25">
        <f>VLOOKUP(C13,RA!B17:I47,8,0)</f>
        <v>38019.958299999998</v>
      </c>
      <c r="G13" s="16">
        <f t="shared" si="0"/>
        <v>463293.85560000001</v>
      </c>
      <c r="H13" s="27">
        <f>RA!J17</f>
        <v>7.5840635637429399</v>
      </c>
      <c r="I13" s="20">
        <f>VLOOKUP(B13,RMS!B:D,3,FALSE)</f>
        <v>501313.81935213698</v>
      </c>
      <c r="J13" s="21">
        <f>VLOOKUP(B13,RMS!B:E,4,FALSE)</f>
        <v>463293.85477948701</v>
      </c>
      <c r="K13" s="22">
        <f t="shared" si="1"/>
        <v>-5.4521369747817516E-3</v>
      </c>
      <c r="L13" s="22">
        <f t="shared" si="2"/>
        <v>8.2051299978047609E-4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1289616.6772</v>
      </c>
      <c r="F14" s="25">
        <f>VLOOKUP(C14,RA!B18:I48,8,0)</f>
        <v>155819.62950000001</v>
      </c>
      <c r="G14" s="16">
        <f t="shared" si="0"/>
        <v>1133797.0477</v>
      </c>
      <c r="H14" s="27">
        <f>RA!J18</f>
        <v>12.0826313938739</v>
      </c>
      <c r="I14" s="20">
        <f>VLOOKUP(B14,RMS!B:D,3,FALSE)</f>
        <v>1289616.63758034</v>
      </c>
      <c r="J14" s="21">
        <f>VLOOKUP(B14,RMS!B:E,4,FALSE)</f>
        <v>1133797.0384239301</v>
      </c>
      <c r="K14" s="22">
        <f t="shared" si="1"/>
        <v>3.9619660004973412E-2</v>
      </c>
      <c r="L14" s="22">
        <f t="shared" si="2"/>
        <v>9.2760699335485697E-3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380345.62190000003</v>
      </c>
      <c r="F15" s="25">
        <f>VLOOKUP(C15,RA!B19:I49,8,0)</f>
        <v>36131.239000000001</v>
      </c>
      <c r="G15" s="16">
        <f t="shared" si="0"/>
        <v>344214.38290000003</v>
      </c>
      <c r="H15" s="27">
        <f>RA!J19</f>
        <v>9.4995806234098303</v>
      </c>
      <c r="I15" s="20">
        <f>VLOOKUP(B15,RMS!B:D,3,FALSE)</f>
        <v>380345.63791709399</v>
      </c>
      <c r="J15" s="21">
        <f>VLOOKUP(B15,RMS!B:E,4,FALSE)</f>
        <v>344214.38148205099</v>
      </c>
      <c r="K15" s="22">
        <f t="shared" si="1"/>
        <v>-1.6017093963455409E-2</v>
      </c>
      <c r="L15" s="22">
        <f t="shared" si="2"/>
        <v>1.4179490390233696E-3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1003743.7023</v>
      </c>
      <c r="F16" s="25">
        <f>VLOOKUP(C16,RA!B20:I50,8,0)</f>
        <v>54056.803399999997</v>
      </c>
      <c r="G16" s="16">
        <f t="shared" si="0"/>
        <v>949686.89890000003</v>
      </c>
      <c r="H16" s="27">
        <f>RA!J20</f>
        <v>5.3855185617736003</v>
      </c>
      <c r="I16" s="20">
        <f>VLOOKUP(B16,RMS!B:D,3,FALSE)</f>
        <v>1003743.6768</v>
      </c>
      <c r="J16" s="21">
        <f>VLOOKUP(B16,RMS!B:E,4,FALSE)</f>
        <v>949686.89890000003</v>
      </c>
      <c r="K16" s="22">
        <f t="shared" si="1"/>
        <v>2.5499999988824129E-2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305785.91529999999</v>
      </c>
      <c r="F17" s="25">
        <f>VLOOKUP(C17,RA!B21:I51,8,0)</f>
        <v>12066.910900000001</v>
      </c>
      <c r="G17" s="16">
        <f t="shared" si="0"/>
        <v>293719.00439999998</v>
      </c>
      <c r="H17" s="27">
        <f>RA!J21</f>
        <v>3.94619578477361</v>
      </c>
      <c r="I17" s="20">
        <f>VLOOKUP(B17,RMS!B:D,3,FALSE)</f>
        <v>305785.72216777102</v>
      </c>
      <c r="J17" s="21">
        <f>VLOOKUP(B17,RMS!B:E,4,FALSE)</f>
        <v>293719.00435082801</v>
      </c>
      <c r="K17" s="22">
        <f t="shared" si="1"/>
        <v>0.1931322289747186</v>
      </c>
      <c r="L17" s="22">
        <f t="shared" si="2"/>
        <v>4.9171969294548035E-5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958475.5834</v>
      </c>
      <c r="F18" s="25">
        <f>VLOOKUP(C18,RA!B22:I52,8,0)</f>
        <v>58453.845300000001</v>
      </c>
      <c r="G18" s="16">
        <f t="shared" si="0"/>
        <v>900021.73809999996</v>
      </c>
      <c r="H18" s="27">
        <f>RA!J22</f>
        <v>6.0986264347649497</v>
      </c>
      <c r="I18" s="20">
        <f>VLOOKUP(B18,RMS!B:D,3,FALSE)</f>
        <v>958476.64610000001</v>
      </c>
      <c r="J18" s="21">
        <f>VLOOKUP(B18,RMS!B:E,4,FALSE)</f>
        <v>900021.73840000003</v>
      </c>
      <c r="K18" s="22">
        <f t="shared" si="1"/>
        <v>-1.0627000000094995</v>
      </c>
      <c r="L18" s="22">
        <f t="shared" si="2"/>
        <v>-3.0000007245689631E-4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2046622.5974999999</v>
      </c>
      <c r="F19" s="25">
        <f>VLOOKUP(C19,RA!B23:I53,8,0)</f>
        <v>118453.766</v>
      </c>
      <c r="G19" s="16">
        <f t="shared" si="0"/>
        <v>1928168.8314999999</v>
      </c>
      <c r="H19" s="27">
        <f>RA!J23</f>
        <v>5.7877679130824697</v>
      </c>
      <c r="I19" s="20">
        <f>VLOOKUP(B19,RMS!B:D,3,FALSE)</f>
        <v>2046623.26274701</v>
      </c>
      <c r="J19" s="21">
        <f>VLOOKUP(B19,RMS!B:E,4,FALSE)</f>
        <v>1928168.8544965801</v>
      </c>
      <c r="K19" s="22">
        <f t="shared" si="1"/>
        <v>-0.66524701006710529</v>
      </c>
      <c r="L19" s="22">
        <f t="shared" si="2"/>
        <v>-2.2996580228209496E-2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174134.96290000001</v>
      </c>
      <c r="F20" s="25">
        <f>VLOOKUP(C20,RA!B24:I54,8,0)</f>
        <v>29562.612799999999</v>
      </c>
      <c r="G20" s="16">
        <f t="shared" si="0"/>
        <v>144572.35010000001</v>
      </c>
      <c r="H20" s="27">
        <f>RA!J24</f>
        <v>16.976839290439798</v>
      </c>
      <c r="I20" s="20">
        <f>VLOOKUP(B20,RMS!B:D,3,FALSE)</f>
        <v>174135.00339219399</v>
      </c>
      <c r="J20" s="21">
        <f>VLOOKUP(B20,RMS!B:E,4,FALSE)</f>
        <v>144572.34308821199</v>
      </c>
      <c r="K20" s="22">
        <f t="shared" si="1"/>
        <v>-4.0492193977115676E-2</v>
      </c>
      <c r="L20" s="22">
        <f t="shared" si="2"/>
        <v>7.0117880241014063E-3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205862.45079999999</v>
      </c>
      <c r="F21" s="25">
        <f>VLOOKUP(C21,RA!B25:I55,8,0)</f>
        <v>9673.4176000000007</v>
      </c>
      <c r="G21" s="16">
        <f t="shared" si="0"/>
        <v>196189.03320000001</v>
      </c>
      <c r="H21" s="27">
        <f>RA!J25</f>
        <v>4.6989713580151404</v>
      </c>
      <c r="I21" s="20">
        <f>VLOOKUP(B21,RMS!B:D,3,FALSE)</f>
        <v>205862.43568602201</v>
      </c>
      <c r="J21" s="21">
        <f>VLOOKUP(B21,RMS!B:E,4,FALSE)</f>
        <v>196189.02264161801</v>
      </c>
      <c r="K21" s="22">
        <f t="shared" si="1"/>
        <v>1.5113977977307513E-2</v>
      </c>
      <c r="L21" s="22">
        <f t="shared" si="2"/>
        <v>1.0558381996816024E-2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516313.77960000001</v>
      </c>
      <c r="F22" s="25">
        <f>VLOOKUP(C22,RA!B26:I56,8,0)</f>
        <v>103722.0754</v>
      </c>
      <c r="G22" s="16">
        <f t="shared" si="0"/>
        <v>412591.70420000004</v>
      </c>
      <c r="H22" s="27">
        <f>RA!J26</f>
        <v>20.088961305730798</v>
      </c>
      <c r="I22" s="20">
        <f>VLOOKUP(B22,RMS!B:D,3,FALSE)</f>
        <v>516313.759100469</v>
      </c>
      <c r="J22" s="21">
        <f>VLOOKUP(B22,RMS!B:E,4,FALSE)</f>
        <v>412591.69675793702</v>
      </c>
      <c r="K22" s="22">
        <f t="shared" si="1"/>
        <v>2.0499531005043536E-2</v>
      </c>
      <c r="L22" s="22">
        <f t="shared" si="2"/>
        <v>7.4420630116946995E-3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178695.96609999999</v>
      </c>
      <c r="F23" s="25">
        <f>VLOOKUP(C23,RA!B27:I57,8,0)</f>
        <v>50238.908300000003</v>
      </c>
      <c r="G23" s="16">
        <f t="shared" si="0"/>
        <v>128457.05779999998</v>
      </c>
      <c r="H23" s="27">
        <f>RA!J27</f>
        <v>28.1141815321594</v>
      </c>
      <c r="I23" s="20">
        <f>VLOOKUP(B23,RMS!B:D,3,FALSE)</f>
        <v>178695.800769722</v>
      </c>
      <c r="J23" s="21">
        <f>VLOOKUP(B23,RMS!B:E,4,FALSE)</f>
        <v>128457.072816074</v>
      </c>
      <c r="K23" s="22">
        <f t="shared" si="1"/>
        <v>0.16533027798868716</v>
      </c>
      <c r="L23" s="22">
        <f t="shared" si="2"/>
        <v>-1.5016074015875347E-2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693630.4105</v>
      </c>
      <c r="F24" s="25">
        <f>VLOOKUP(C24,RA!B28:I58,8,0)</f>
        <v>37905.799400000004</v>
      </c>
      <c r="G24" s="16">
        <f t="shared" si="0"/>
        <v>655724.61109999998</v>
      </c>
      <c r="H24" s="27">
        <f>RA!J28</f>
        <v>5.4648410488051997</v>
      </c>
      <c r="I24" s="20">
        <f>VLOOKUP(B24,RMS!B:D,3,FALSE)</f>
        <v>693630.41028849501</v>
      </c>
      <c r="J24" s="21">
        <f>VLOOKUP(B24,RMS!B:E,4,FALSE)</f>
        <v>655724.61748407094</v>
      </c>
      <c r="K24" s="22">
        <f t="shared" si="1"/>
        <v>2.1150498650968075E-4</v>
      </c>
      <c r="L24" s="22">
        <f t="shared" si="2"/>
        <v>-6.3840709626674652E-3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764489.65659999999</v>
      </c>
      <c r="F25" s="25">
        <f>VLOOKUP(C25,RA!B29:I59,8,0)</f>
        <v>82024.604399999997</v>
      </c>
      <c r="G25" s="16">
        <f t="shared" si="0"/>
        <v>682465.05220000003</v>
      </c>
      <c r="H25" s="27">
        <f>RA!J29</f>
        <v>10.729328211554501</v>
      </c>
      <c r="I25" s="20">
        <f>VLOOKUP(B25,RMS!B:D,3,FALSE)</f>
        <v>764489.73522654898</v>
      </c>
      <c r="J25" s="21">
        <f>VLOOKUP(B25,RMS!B:E,4,FALSE)</f>
        <v>682465.04996248498</v>
      </c>
      <c r="K25" s="22">
        <f t="shared" si="1"/>
        <v>-7.8626548987813294E-2</v>
      </c>
      <c r="L25" s="22">
        <f t="shared" si="2"/>
        <v>2.2375150583684444E-3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990893.17949999997</v>
      </c>
      <c r="F26" s="25">
        <f>VLOOKUP(C26,RA!B30:I60,8,0)</f>
        <v>69815.204500000007</v>
      </c>
      <c r="G26" s="16">
        <f t="shared" si="0"/>
        <v>921077.97499999998</v>
      </c>
      <c r="H26" s="27">
        <f>RA!J30</f>
        <v>7.0456842315968302</v>
      </c>
      <c r="I26" s="20">
        <f>VLOOKUP(B26,RMS!B:D,3,FALSE)</f>
        <v>990893.14188141597</v>
      </c>
      <c r="J26" s="21">
        <f>VLOOKUP(B26,RMS!B:E,4,FALSE)</f>
        <v>921077.94759711297</v>
      </c>
      <c r="K26" s="22">
        <f t="shared" si="1"/>
        <v>3.7618583999574184E-2</v>
      </c>
      <c r="L26" s="22">
        <f t="shared" si="2"/>
        <v>2.7402887004427612E-2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1126562.0123000001</v>
      </c>
      <c r="F27" s="25">
        <f>VLOOKUP(C27,RA!B31:I61,8,0)</f>
        <v>-6734.2152999999998</v>
      </c>
      <c r="G27" s="16">
        <f t="shared" si="0"/>
        <v>1133296.2276000001</v>
      </c>
      <c r="H27" s="27">
        <f>RA!J31</f>
        <v>-0.59776694282912701</v>
      </c>
      <c r="I27" s="20">
        <f>VLOOKUP(B27,RMS!B:D,3,FALSE)</f>
        <v>1126562.3621354001</v>
      </c>
      <c r="J27" s="21">
        <f>VLOOKUP(B27,RMS!B:E,4,FALSE)</f>
        <v>1133296.2263601799</v>
      </c>
      <c r="K27" s="22">
        <f t="shared" si="1"/>
        <v>-0.34983540000393987</v>
      </c>
      <c r="L27" s="22">
        <f t="shared" si="2"/>
        <v>1.2398201506584883E-3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84290.113899999997</v>
      </c>
      <c r="F28" s="25">
        <f>VLOOKUP(C28,RA!B32:I62,8,0)</f>
        <v>23870.051500000001</v>
      </c>
      <c r="G28" s="16">
        <f t="shared" si="0"/>
        <v>60420.062399999995</v>
      </c>
      <c r="H28" s="27">
        <f>RA!J32</f>
        <v>28.318921870622798</v>
      </c>
      <c r="I28" s="20">
        <f>VLOOKUP(B28,RMS!B:D,3,FALSE)</f>
        <v>84290.060141101305</v>
      </c>
      <c r="J28" s="21">
        <f>VLOOKUP(B28,RMS!B:E,4,FALSE)</f>
        <v>60420.051660484198</v>
      </c>
      <c r="K28" s="22">
        <f t="shared" si="1"/>
        <v>5.3758898691739887E-2</v>
      </c>
      <c r="L28" s="22">
        <f t="shared" si="2"/>
        <v>1.0739515797467902E-2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104492.3339</v>
      </c>
      <c r="F30" s="25">
        <f>VLOOKUP(C30,RA!B34:I65,8,0)</f>
        <v>12293.2498</v>
      </c>
      <c r="G30" s="16">
        <f t="shared" si="0"/>
        <v>92199.084099999993</v>
      </c>
      <c r="H30" s="27">
        <f>RA!J34</f>
        <v>0</v>
      </c>
      <c r="I30" s="20">
        <f>VLOOKUP(B30,RMS!B:D,3,FALSE)</f>
        <v>104492.33349999999</v>
      </c>
      <c r="J30" s="21">
        <f>VLOOKUP(B30,RMS!B:E,4,FALSE)</f>
        <v>92199.084600000002</v>
      </c>
      <c r="K30" s="22">
        <f t="shared" si="1"/>
        <v>4.0000000444706529E-4</v>
      </c>
      <c r="L30" s="22">
        <f t="shared" si="2"/>
        <v>-5.0000000919681042E-4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90817.1</v>
      </c>
      <c r="F31" s="25">
        <f>VLOOKUP(C31,RA!B35:I66,8,0)</f>
        <v>-1724.65</v>
      </c>
      <c r="G31" s="16">
        <f t="shared" si="0"/>
        <v>92541.75</v>
      </c>
      <c r="H31" s="27">
        <f>RA!J35</f>
        <v>11.7647384656608</v>
      </c>
      <c r="I31" s="20">
        <f>VLOOKUP(B31,RMS!B:D,3,FALSE)</f>
        <v>90817.1</v>
      </c>
      <c r="J31" s="21">
        <f>VLOOKUP(B31,RMS!B:E,4,FALSE)</f>
        <v>92541.75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101765.92</v>
      </c>
      <c r="F32" s="25">
        <f>VLOOKUP(C32,RA!B34:I66,8,0)</f>
        <v>-7149.56</v>
      </c>
      <c r="G32" s="16">
        <f t="shared" si="0"/>
        <v>108915.48</v>
      </c>
      <c r="H32" s="27">
        <f>RA!J35</f>
        <v>11.7647384656608</v>
      </c>
      <c r="I32" s="20">
        <f>VLOOKUP(B32,RMS!B:D,3,FALSE)</f>
        <v>101765.92</v>
      </c>
      <c r="J32" s="21">
        <f>VLOOKUP(B32,RMS!B:E,4,FALSE)</f>
        <v>108915.48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37089.730000000003</v>
      </c>
      <c r="F33" s="25">
        <f>VLOOKUP(C33,RA!B34:I67,8,0)</f>
        <v>-217.96</v>
      </c>
      <c r="G33" s="16">
        <f t="shared" si="0"/>
        <v>37307.69</v>
      </c>
      <c r="H33" s="27">
        <f>RA!J34</f>
        <v>0</v>
      </c>
      <c r="I33" s="20">
        <f>VLOOKUP(B33,RMS!B:D,3,FALSE)</f>
        <v>37089.730000000003</v>
      </c>
      <c r="J33" s="21">
        <f>VLOOKUP(B33,RMS!B:E,4,FALSE)</f>
        <v>37307.69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51383.81</v>
      </c>
      <c r="F34" s="25">
        <f>VLOOKUP(C34,RA!B35:I68,8,0)</f>
        <v>-3637.64</v>
      </c>
      <c r="G34" s="16">
        <f t="shared" si="0"/>
        <v>55021.45</v>
      </c>
      <c r="H34" s="27">
        <f>RA!J35</f>
        <v>11.7647384656608</v>
      </c>
      <c r="I34" s="20">
        <f>VLOOKUP(B34,RMS!B:D,3,FALSE)</f>
        <v>51383.81</v>
      </c>
      <c r="J34" s="21">
        <f>VLOOKUP(B34,RMS!B:E,4,FALSE)</f>
        <v>55021.45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2.5499999999999998</v>
      </c>
      <c r="F35" s="25">
        <f>VLOOKUP(C35,RA!B36:I69,8,0)</f>
        <v>0</v>
      </c>
      <c r="G35" s="16">
        <f t="shared" si="0"/>
        <v>2.5499999999999998</v>
      </c>
      <c r="H35" s="27">
        <f>RA!J36</f>
        <v>-1.8990366351711301</v>
      </c>
      <c r="I35" s="20">
        <f>VLOOKUP(B35,RMS!B:D,3,FALSE)</f>
        <v>2.5499999999999998</v>
      </c>
      <c r="J35" s="21">
        <f>VLOOKUP(B35,RMS!B:E,4,FALSE)</f>
        <v>2.5499999999999998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24441.879700000001</v>
      </c>
      <c r="F36" s="25">
        <f>VLOOKUP(C36,RA!B8:I69,8,0)</f>
        <v>1504.9785999999999</v>
      </c>
      <c r="G36" s="16">
        <f t="shared" si="0"/>
        <v>22936.901100000003</v>
      </c>
      <c r="H36" s="27">
        <f>RA!J36</f>
        <v>-1.8990366351711301</v>
      </c>
      <c r="I36" s="20">
        <f>VLOOKUP(B36,RMS!B:D,3,FALSE)</f>
        <v>24441.8803418803</v>
      </c>
      <c r="J36" s="21">
        <f>VLOOKUP(B36,RMS!B:E,4,FALSE)</f>
        <v>22936.9017094017</v>
      </c>
      <c r="K36" s="22">
        <f t="shared" si="1"/>
        <v>-6.4188029864453711E-4</v>
      </c>
      <c r="L36" s="22">
        <f t="shared" si="2"/>
        <v>-6.0940169714740478E-4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231844.7493</v>
      </c>
      <c r="F37" s="25">
        <f>VLOOKUP(C37,RA!B8:I70,8,0)</f>
        <v>13529.304700000001</v>
      </c>
      <c r="G37" s="16">
        <f t="shared" si="0"/>
        <v>218315.44459999999</v>
      </c>
      <c r="H37" s="27">
        <f>RA!J37</f>
        <v>-7.0254953721245803</v>
      </c>
      <c r="I37" s="20">
        <f>VLOOKUP(B37,RMS!B:D,3,FALSE)</f>
        <v>231844.744390598</v>
      </c>
      <c r="J37" s="21">
        <f>VLOOKUP(B37,RMS!B:E,4,FALSE)</f>
        <v>218315.444864102</v>
      </c>
      <c r="K37" s="22">
        <f t="shared" si="1"/>
        <v>4.9094019923359156E-3</v>
      </c>
      <c r="L37" s="22">
        <f t="shared" si="2"/>
        <v>-2.6410201098769903E-4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49613.69</v>
      </c>
      <c r="F38" s="25">
        <f>VLOOKUP(C38,RA!B9:I71,8,0)</f>
        <v>-4152.1000000000004</v>
      </c>
      <c r="G38" s="16">
        <f t="shared" si="0"/>
        <v>53765.79</v>
      </c>
      <c r="H38" s="27">
        <f>RA!J38</f>
        <v>-0.58765593602326005</v>
      </c>
      <c r="I38" s="20">
        <f>VLOOKUP(B38,RMS!B:D,3,FALSE)</f>
        <v>49613.69</v>
      </c>
      <c r="J38" s="21">
        <f>VLOOKUP(B38,RMS!B:E,4,FALSE)</f>
        <v>53765.79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18424.82</v>
      </c>
      <c r="F39" s="25">
        <f>VLOOKUP(C39,RA!B10:I72,8,0)</f>
        <v>2475.15</v>
      </c>
      <c r="G39" s="16">
        <f t="shared" si="0"/>
        <v>15949.67</v>
      </c>
      <c r="H39" s="27">
        <f>RA!J39</f>
        <v>-7.0793504802388201</v>
      </c>
      <c r="I39" s="20">
        <f>VLOOKUP(B39,RMS!B:D,3,FALSE)</f>
        <v>18424.82</v>
      </c>
      <c r="J39" s="21">
        <f>VLOOKUP(B39,RMS!B:E,4,FALSE)</f>
        <v>15949.67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3857.2377999999999</v>
      </c>
      <c r="F41" s="25">
        <f>VLOOKUP(C41,RA!B8:I73,8,0)</f>
        <v>319.14699999999999</v>
      </c>
      <c r="G41" s="16">
        <f t="shared" si="0"/>
        <v>3538.0907999999999</v>
      </c>
      <c r="H41" s="27">
        <f>RA!J40</f>
        <v>0</v>
      </c>
      <c r="I41" s="20">
        <f>VLOOKUP(B41,RMS!B:D,3,FALSE)</f>
        <v>3857.2377278571998</v>
      </c>
      <c r="J41" s="21">
        <f>VLOOKUP(B41,RMS!B:E,4,FALSE)</f>
        <v>3538.0904923984599</v>
      </c>
      <c r="K41" s="22">
        <f t="shared" si="1"/>
        <v>7.2142800036090193E-5</v>
      </c>
      <c r="L41" s="22">
        <f t="shared" si="2"/>
        <v>3.0760154004383367E-4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13903056.1885</v>
      </c>
      <c r="E7" s="51">
        <v>15607216.705499999</v>
      </c>
      <c r="F7" s="52">
        <v>89.080945378304094</v>
      </c>
      <c r="G7" s="51">
        <v>13366116.073899999</v>
      </c>
      <c r="H7" s="52">
        <v>4.0171738119832803</v>
      </c>
      <c r="I7" s="51">
        <v>1158133.2013999999</v>
      </c>
      <c r="J7" s="52">
        <v>8.3300620072150604</v>
      </c>
      <c r="K7" s="51">
        <v>1504833.0122</v>
      </c>
      <c r="L7" s="52">
        <v>11.258566092647399</v>
      </c>
      <c r="M7" s="52">
        <v>-0.230390885891811</v>
      </c>
      <c r="N7" s="51">
        <v>218923711.03479999</v>
      </c>
      <c r="O7" s="51">
        <v>2551708973.1605</v>
      </c>
      <c r="P7" s="51">
        <v>760143</v>
      </c>
      <c r="Q7" s="51">
        <v>747597</v>
      </c>
      <c r="R7" s="52">
        <v>1.67817687871941</v>
      </c>
      <c r="S7" s="51">
        <v>18.290053566894699</v>
      </c>
      <c r="T7" s="51">
        <v>17.296192901656902</v>
      </c>
      <c r="U7" s="53">
        <v>5.4338860277405097</v>
      </c>
    </row>
    <row r="8" spans="1:23" ht="12" thickBot="1">
      <c r="A8" s="79">
        <v>42474</v>
      </c>
      <c r="B8" s="67" t="s">
        <v>6</v>
      </c>
      <c r="C8" s="68"/>
      <c r="D8" s="54">
        <v>517824.29399999999</v>
      </c>
      <c r="E8" s="54">
        <v>611481.38410000002</v>
      </c>
      <c r="F8" s="55">
        <v>84.683574588644603</v>
      </c>
      <c r="G8" s="54">
        <v>537219.94039999996</v>
      </c>
      <c r="H8" s="55">
        <v>-3.6103735065304199</v>
      </c>
      <c r="I8" s="54">
        <v>136934.0846</v>
      </c>
      <c r="J8" s="55">
        <v>26.444121333558002</v>
      </c>
      <c r="K8" s="54">
        <v>111119.04270000001</v>
      </c>
      <c r="L8" s="55">
        <v>20.684087529823199</v>
      </c>
      <c r="M8" s="55">
        <v>0.232318793185571</v>
      </c>
      <c r="N8" s="54">
        <v>8980892.4799000006</v>
      </c>
      <c r="O8" s="54">
        <v>98366888.276700005</v>
      </c>
      <c r="P8" s="54">
        <v>18845</v>
      </c>
      <c r="Q8" s="54">
        <v>20135</v>
      </c>
      <c r="R8" s="55">
        <v>-6.4067544077477097</v>
      </c>
      <c r="S8" s="54">
        <v>27.4780734412311</v>
      </c>
      <c r="T8" s="54">
        <v>24.090061400546301</v>
      </c>
      <c r="U8" s="56">
        <v>12.3298747560702</v>
      </c>
    </row>
    <row r="9" spans="1:23" ht="12" thickBot="1">
      <c r="A9" s="80"/>
      <c r="B9" s="67" t="s">
        <v>7</v>
      </c>
      <c r="C9" s="68"/>
      <c r="D9" s="54">
        <v>50660.213799999998</v>
      </c>
      <c r="E9" s="54">
        <v>67674.525599999994</v>
      </c>
      <c r="F9" s="55">
        <v>74.858616814596502</v>
      </c>
      <c r="G9" s="54">
        <v>58452.386599999998</v>
      </c>
      <c r="H9" s="55">
        <v>-13.3308035022132</v>
      </c>
      <c r="I9" s="54">
        <v>9492.9518000000007</v>
      </c>
      <c r="J9" s="55">
        <v>18.738475596405799</v>
      </c>
      <c r="K9" s="54">
        <v>13304.957899999999</v>
      </c>
      <c r="L9" s="55">
        <v>22.762043902583802</v>
      </c>
      <c r="M9" s="55">
        <v>-0.28651019632313202</v>
      </c>
      <c r="N9" s="54">
        <v>1509924.4996</v>
      </c>
      <c r="O9" s="54">
        <v>13467515.453600001</v>
      </c>
      <c r="P9" s="54">
        <v>3102</v>
      </c>
      <c r="Q9" s="54">
        <v>3465</v>
      </c>
      <c r="R9" s="55">
        <v>-10.476190476190499</v>
      </c>
      <c r="S9" s="54">
        <v>16.331468020631899</v>
      </c>
      <c r="T9" s="54">
        <v>16.7288712842713</v>
      </c>
      <c r="U9" s="56">
        <v>-2.4333591024235499</v>
      </c>
    </row>
    <row r="10" spans="1:23" ht="12" thickBot="1">
      <c r="A10" s="80"/>
      <c r="B10" s="67" t="s">
        <v>8</v>
      </c>
      <c r="C10" s="68"/>
      <c r="D10" s="54">
        <v>96710.597200000004</v>
      </c>
      <c r="E10" s="54">
        <v>118847.25109999999</v>
      </c>
      <c r="F10" s="55">
        <v>81.373861241961905</v>
      </c>
      <c r="G10" s="54">
        <v>97912.3171</v>
      </c>
      <c r="H10" s="55">
        <v>-1.2273429284414401</v>
      </c>
      <c r="I10" s="54">
        <v>21407.251400000001</v>
      </c>
      <c r="J10" s="55">
        <v>22.135372978546801</v>
      </c>
      <c r="K10" s="54">
        <v>23275.490399999999</v>
      </c>
      <c r="L10" s="55">
        <v>23.771769568304901</v>
      </c>
      <c r="M10" s="55">
        <v>-8.0266364656274E-2</v>
      </c>
      <c r="N10" s="54">
        <v>2113116.6935999999</v>
      </c>
      <c r="O10" s="54">
        <v>23309222.287900001</v>
      </c>
      <c r="P10" s="54">
        <v>79105</v>
      </c>
      <c r="Q10" s="54">
        <v>79032</v>
      </c>
      <c r="R10" s="55">
        <v>9.2367648547431E-2</v>
      </c>
      <c r="S10" s="54">
        <v>1.2225598533594599</v>
      </c>
      <c r="T10" s="54">
        <v>1.3195016803320201</v>
      </c>
      <c r="U10" s="56">
        <v>-7.92941357481787</v>
      </c>
    </row>
    <row r="11" spans="1:23" ht="12" thickBot="1">
      <c r="A11" s="80"/>
      <c r="B11" s="67" t="s">
        <v>9</v>
      </c>
      <c r="C11" s="68"/>
      <c r="D11" s="54">
        <v>37724.567900000002</v>
      </c>
      <c r="E11" s="54">
        <v>74928.741999999998</v>
      </c>
      <c r="F11" s="55">
        <v>50.347259133217499</v>
      </c>
      <c r="G11" s="54">
        <v>39905.568500000001</v>
      </c>
      <c r="H11" s="55">
        <v>-5.4654041578182202</v>
      </c>
      <c r="I11" s="54">
        <v>9131.2381999999998</v>
      </c>
      <c r="J11" s="55">
        <v>24.205017335665801</v>
      </c>
      <c r="K11" s="54">
        <v>8690.2345999999998</v>
      </c>
      <c r="L11" s="55">
        <v>21.776997363162501</v>
      </c>
      <c r="M11" s="55">
        <v>5.0747030465668003E-2</v>
      </c>
      <c r="N11" s="54">
        <v>776140.11190000002</v>
      </c>
      <c r="O11" s="54">
        <v>7817790.2827000003</v>
      </c>
      <c r="P11" s="54">
        <v>1912</v>
      </c>
      <c r="Q11" s="54">
        <v>2154</v>
      </c>
      <c r="R11" s="55">
        <v>-11.2349117920149</v>
      </c>
      <c r="S11" s="54">
        <v>19.730422541841001</v>
      </c>
      <c r="T11" s="54">
        <v>21.111700324976798</v>
      </c>
      <c r="U11" s="56">
        <v>-7.0007511506993696</v>
      </c>
    </row>
    <row r="12" spans="1:23" ht="12" thickBot="1">
      <c r="A12" s="80"/>
      <c r="B12" s="67" t="s">
        <v>10</v>
      </c>
      <c r="C12" s="68"/>
      <c r="D12" s="54">
        <v>136109.68470000001</v>
      </c>
      <c r="E12" s="54">
        <v>122407.99400000001</v>
      </c>
      <c r="F12" s="55">
        <v>111.193460698327</v>
      </c>
      <c r="G12" s="54">
        <v>93683.58</v>
      </c>
      <c r="H12" s="55">
        <v>45.286596327766297</v>
      </c>
      <c r="I12" s="54">
        <v>18228.477299999999</v>
      </c>
      <c r="J12" s="55">
        <v>13.3924910194138</v>
      </c>
      <c r="K12" s="54">
        <v>15039.8932</v>
      </c>
      <c r="L12" s="55">
        <v>16.0539266326073</v>
      </c>
      <c r="M12" s="55">
        <v>0.21200842702792599</v>
      </c>
      <c r="N12" s="54">
        <v>1655207.3211999999</v>
      </c>
      <c r="O12" s="54">
        <v>25329247.027800001</v>
      </c>
      <c r="P12" s="54">
        <v>1468</v>
      </c>
      <c r="Q12" s="54">
        <v>843</v>
      </c>
      <c r="R12" s="55">
        <v>74.139976275207601</v>
      </c>
      <c r="S12" s="54">
        <v>92.717768869209806</v>
      </c>
      <c r="T12" s="54">
        <v>114.35583440094901</v>
      </c>
      <c r="U12" s="56">
        <v>-23.337560637662101</v>
      </c>
    </row>
    <row r="13" spans="1:23" ht="12" thickBot="1">
      <c r="A13" s="80"/>
      <c r="B13" s="67" t="s">
        <v>11</v>
      </c>
      <c r="C13" s="68"/>
      <c r="D13" s="54">
        <v>196036.1813</v>
      </c>
      <c r="E13" s="54">
        <v>254631.7268</v>
      </c>
      <c r="F13" s="55">
        <v>76.988120751337604</v>
      </c>
      <c r="G13" s="54">
        <v>206968.68489999999</v>
      </c>
      <c r="H13" s="55">
        <v>-5.2822018003748701</v>
      </c>
      <c r="I13" s="54">
        <v>58735.931900000003</v>
      </c>
      <c r="J13" s="55">
        <v>29.961781294910399</v>
      </c>
      <c r="K13" s="54">
        <v>47854.984600000003</v>
      </c>
      <c r="L13" s="55">
        <v>23.121847937103102</v>
      </c>
      <c r="M13" s="55">
        <v>0.227373331972611</v>
      </c>
      <c r="N13" s="54">
        <v>2716714.1370999999</v>
      </c>
      <c r="O13" s="54">
        <v>42224229.846000001</v>
      </c>
      <c r="P13" s="54">
        <v>9223</v>
      </c>
      <c r="Q13" s="54">
        <v>8295</v>
      </c>
      <c r="R13" s="55">
        <v>11.1874623267028</v>
      </c>
      <c r="S13" s="54">
        <v>21.255142719288699</v>
      </c>
      <c r="T13" s="54">
        <v>24.4012158047016</v>
      </c>
      <c r="U13" s="56">
        <v>-14.801467705779601</v>
      </c>
    </row>
    <row r="14" spans="1:23" ht="12" thickBot="1">
      <c r="A14" s="80"/>
      <c r="B14" s="67" t="s">
        <v>12</v>
      </c>
      <c r="C14" s="68"/>
      <c r="D14" s="54">
        <v>158511.8849</v>
      </c>
      <c r="E14" s="54">
        <v>140964.42110000001</v>
      </c>
      <c r="F14" s="55">
        <v>112.448150861806</v>
      </c>
      <c r="G14" s="54">
        <v>132652.42970000001</v>
      </c>
      <c r="H14" s="55">
        <v>19.494143649296401</v>
      </c>
      <c r="I14" s="54">
        <v>22225.526300000001</v>
      </c>
      <c r="J14" s="55">
        <v>14.0213626972018</v>
      </c>
      <c r="K14" s="54">
        <v>23072.928800000002</v>
      </c>
      <c r="L14" s="55">
        <v>17.393521439585101</v>
      </c>
      <c r="M14" s="55">
        <v>-3.6727131927871998E-2</v>
      </c>
      <c r="N14" s="54">
        <v>1851875.493</v>
      </c>
      <c r="O14" s="54">
        <v>18386019.476500001</v>
      </c>
      <c r="P14" s="54">
        <v>1847</v>
      </c>
      <c r="Q14" s="54">
        <v>1714</v>
      </c>
      <c r="R14" s="55">
        <v>7.7596266044340796</v>
      </c>
      <c r="S14" s="54">
        <v>85.821269572279405</v>
      </c>
      <c r="T14" s="54">
        <v>94.345617619603303</v>
      </c>
      <c r="U14" s="56">
        <v>-9.9326753027635206</v>
      </c>
    </row>
    <row r="15" spans="1:23" ht="12" thickBot="1">
      <c r="A15" s="80"/>
      <c r="B15" s="67" t="s">
        <v>13</v>
      </c>
      <c r="C15" s="68"/>
      <c r="D15" s="54">
        <v>106576.679</v>
      </c>
      <c r="E15" s="54">
        <v>116927.6755</v>
      </c>
      <c r="F15" s="55">
        <v>91.147522213421595</v>
      </c>
      <c r="G15" s="54">
        <v>82462.231499999994</v>
      </c>
      <c r="H15" s="55">
        <v>29.243020788250199</v>
      </c>
      <c r="I15" s="54">
        <v>10102.4185</v>
      </c>
      <c r="J15" s="55">
        <v>9.4790141659414999</v>
      </c>
      <c r="K15" s="54">
        <v>17231.8482</v>
      </c>
      <c r="L15" s="55">
        <v>20.896655216030599</v>
      </c>
      <c r="M15" s="55">
        <v>-0.41373563748083603</v>
      </c>
      <c r="N15" s="54">
        <v>1445249.1931</v>
      </c>
      <c r="O15" s="54">
        <v>14769114.0635</v>
      </c>
      <c r="P15" s="54">
        <v>4366</v>
      </c>
      <c r="Q15" s="54">
        <v>2899</v>
      </c>
      <c r="R15" s="55">
        <v>50.603656433252802</v>
      </c>
      <c r="S15" s="54">
        <v>24.410599862574401</v>
      </c>
      <c r="T15" s="54">
        <v>30.297155156950701</v>
      </c>
      <c r="U15" s="56">
        <v>-24.114750671905099</v>
      </c>
    </row>
    <row r="16" spans="1:23" ht="12" thickBot="1">
      <c r="A16" s="80"/>
      <c r="B16" s="67" t="s">
        <v>14</v>
      </c>
      <c r="C16" s="68"/>
      <c r="D16" s="54">
        <v>668391.82129999995</v>
      </c>
      <c r="E16" s="54">
        <v>839213.55680000002</v>
      </c>
      <c r="F16" s="55">
        <v>79.6450219236973</v>
      </c>
      <c r="G16" s="54">
        <v>652472.46909999999</v>
      </c>
      <c r="H16" s="55">
        <v>2.4398504080882502</v>
      </c>
      <c r="I16" s="54">
        <v>-14445.209699999999</v>
      </c>
      <c r="J16" s="55">
        <v>-2.1611888774917301</v>
      </c>
      <c r="K16" s="54">
        <v>31848.7153</v>
      </c>
      <c r="L16" s="55">
        <v>4.8812351184611797</v>
      </c>
      <c r="M16" s="55">
        <v>-1.4535570607458701</v>
      </c>
      <c r="N16" s="54">
        <v>12181913.0612</v>
      </c>
      <c r="O16" s="54">
        <v>123761665.0933</v>
      </c>
      <c r="P16" s="54">
        <v>32373</v>
      </c>
      <c r="Q16" s="54">
        <v>32261</v>
      </c>
      <c r="R16" s="55">
        <v>0.34716840767490298</v>
      </c>
      <c r="S16" s="54">
        <v>20.646582686189099</v>
      </c>
      <c r="T16" s="54">
        <v>20.258104727069799</v>
      </c>
      <c r="U16" s="56">
        <v>1.88156057117931</v>
      </c>
    </row>
    <row r="17" spans="1:21" ht="12" thickBot="1">
      <c r="A17" s="80"/>
      <c r="B17" s="67" t="s">
        <v>15</v>
      </c>
      <c r="C17" s="68"/>
      <c r="D17" s="54">
        <v>501313.81390000001</v>
      </c>
      <c r="E17" s="54">
        <v>629334.34219999996</v>
      </c>
      <c r="F17" s="55">
        <v>79.657787647107995</v>
      </c>
      <c r="G17" s="54">
        <v>416050.3554</v>
      </c>
      <c r="H17" s="55">
        <v>20.493543003472698</v>
      </c>
      <c r="I17" s="54">
        <v>38019.958299999998</v>
      </c>
      <c r="J17" s="55">
        <v>7.5840635637429399</v>
      </c>
      <c r="K17" s="54">
        <v>36286.605499999998</v>
      </c>
      <c r="L17" s="55">
        <v>8.7216859759952001</v>
      </c>
      <c r="M17" s="55">
        <v>4.7768392113724002E-2</v>
      </c>
      <c r="N17" s="54">
        <v>9794110.6377000008</v>
      </c>
      <c r="O17" s="54">
        <v>159368317.146</v>
      </c>
      <c r="P17" s="54">
        <v>8281</v>
      </c>
      <c r="Q17" s="54">
        <v>8403</v>
      </c>
      <c r="R17" s="55">
        <v>-1.45186243008449</v>
      </c>
      <c r="S17" s="54">
        <v>60.5378352735177</v>
      </c>
      <c r="T17" s="54">
        <v>46.5989584315126</v>
      </c>
      <c r="U17" s="56">
        <v>23.0250665208419</v>
      </c>
    </row>
    <row r="18" spans="1:21" ht="12" thickBot="1">
      <c r="A18" s="80"/>
      <c r="B18" s="67" t="s">
        <v>16</v>
      </c>
      <c r="C18" s="68"/>
      <c r="D18" s="54">
        <v>1289616.6772</v>
      </c>
      <c r="E18" s="54">
        <v>1509608.5807</v>
      </c>
      <c r="F18" s="55">
        <v>85.427222240748605</v>
      </c>
      <c r="G18" s="54">
        <v>1256472.4609999999</v>
      </c>
      <c r="H18" s="55">
        <v>2.6378784437202101</v>
      </c>
      <c r="I18" s="54">
        <v>155819.62950000001</v>
      </c>
      <c r="J18" s="55">
        <v>12.0826313938739</v>
      </c>
      <c r="K18" s="54">
        <v>166004.92910000001</v>
      </c>
      <c r="L18" s="55">
        <v>13.211983091764701</v>
      </c>
      <c r="M18" s="55">
        <v>-6.1355404657077998E-2</v>
      </c>
      <c r="N18" s="54">
        <v>22802401.728100002</v>
      </c>
      <c r="O18" s="54">
        <v>302082241.75800002</v>
      </c>
      <c r="P18" s="54">
        <v>55037</v>
      </c>
      <c r="Q18" s="54">
        <v>56368</v>
      </c>
      <c r="R18" s="55">
        <v>-2.3612688049957402</v>
      </c>
      <c r="S18" s="54">
        <v>23.431812729618301</v>
      </c>
      <c r="T18" s="54">
        <v>21.0019273754613</v>
      </c>
      <c r="U18" s="56">
        <v>10.370027202742101</v>
      </c>
    </row>
    <row r="19" spans="1:21" ht="12" thickBot="1">
      <c r="A19" s="80"/>
      <c r="B19" s="67" t="s">
        <v>17</v>
      </c>
      <c r="C19" s="68"/>
      <c r="D19" s="54">
        <v>380345.62190000003</v>
      </c>
      <c r="E19" s="54">
        <v>434960.69270000001</v>
      </c>
      <c r="F19" s="55">
        <v>87.443676700765906</v>
      </c>
      <c r="G19" s="54">
        <v>396617.54249999998</v>
      </c>
      <c r="H19" s="55">
        <v>-4.1026729421581098</v>
      </c>
      <c r="I19" s="54">
        <v>36131.239000000001</v>
      </c>
      <c r="J19" s="55">
        <v>9.4995806234098303</v>
      </c>
      <c r="K19" s="54">
        <v>44498.562400000003</v>
      </c>
      <c r="L19" s="55">
        <v>11.219514426798201</v>
      </c>
      <c r="M19" s="55">
        <v>-0.188035813939014</v>
      </c>
      <c r="N19" s="54">
        <v>7071436.3530000001</v>
      </c>
      <c r="O19" s="54">
        <v>84460017.683899999</v>
      </c>
      <c r="P19" s="54">
        <v>7799</v>
      </c>
      <c r="Q19" s="54">
        <v>8703</v>
      </c>
      <c r="R19" s="55">
        <v>-10.3872227967368</v>
      </c>
      <c r="S19" s="54">
        <v>48.768511591229696</v>
      </c>
      <c r="T19" s="54">
        <v>56.755521969435797</v>
      </c>
      <c r="U19" s="56">
        <v>-16.377392127838799</v>
      </c>
    </row>
    <row r="20" spans="1:21" ht="12" thickBot="1">
      <c r="A20" s="80"/>
      <c r="B20" s="67" t="s">
        <v>18</v>
      </c>
      <c r="C20" s="68"/>
      <c r="D20" s="54">
        <v>1003743.7023</v>
      </c>
      <c r="E20" s="54">
        <v>956317.89509999997</v>
      </c>
      <c r="F20" s="55">
        <v>104.95920942638401</v>
      </c>
      <c r="G20" s="54">
        <v>812780.57200000004</v>
      </c>
      <c r="H20" s="55">
        <v>23.495041205290999</v>
      </c>
      <c r="I20" s="54">
        <v>54056.803399999997</v>
      </c>
      <c r="J20" s="55">
        <v>5.3855185617736003</v>
      </c>
      <c r="K20" s="54">
        <v>60625.5743</v>
      </c>
      <c r="L20" s="55">
        <v>7.4590333957933197</v>
      </c>
      <c r="M20" s="55">
        <v>-0.108349833809327</v>
      </c>
      <c r="N20" s="54">
        <v>12663836.785399999</v>
      </c>
      <c r="O20" s="54">
        <v>139545177.9118</v>
      </c>
      <c r="P20" s="54">
        <v>32763</v>
      </c>
      <c r="Q20" s="54">
        <v>33016</v>
      </c>
      <c r="R20" s="55">
        <v>-0.76629512963412005</v>
      </c>
      <c r="S20" s="54">
        <v>30.636501611574001</v>
      </c>
      <c r="T20" s="54">
        <v>22.7621813938696</v>
      </c>
      <c r="U20" s="56">
        <v>25.7024131460545</v>
      </c>
    </row>
    <row r="21" spans="1:21" ht="12" thickBot="1">
      <c r="A21" s="80"/>
      <c r="B21" s="67" t="s">
        <v>19</v>
      </c>
      <c r="C21" s="68"/>
      <c r="D21" s="54">
        <v>305785.91529999999</v>
      </c>
      <c r="E21" s="54">
        <v>359260.1053</v>
      </c>
      <c r="F21" s="55">
        <v>85.115466701946701</v>
      </c>
      <c r="G21" s="54">
        <v>287585.68589999998</v>
      </c>
      <c r="H21" s="55">
        <v>6.3286284027114696</v>
      </c>
      <c r="I21" s="54">
        <v>12066.910900000001</v>
      </c>
      <c r="J21" s="55">
        <v>3.94619578477361</v>
      </c>
      <c r="K21" s="54">
        <v>32093.1502</v>
      </c>
      <c r="L21" s="55">
        <v>11.159508895432101</v>
      </c>
      <c r="M21" s="55">
        <v>-0.624003538923393</v>
      </c>
      <c r="N21" s="54">
        <v>4391457.1176000005</v>
      </c>
      <c r="O21" s="54">
        <v>51757337.0748</v>
      </c>
      <c r="P21" s="54">
        <v>26628</v>
      </c>
      <c r="Q21" s="54">
        <v>21001</v>
      </c>
      <c r="R21" s="55">
        <v>26.793962192276599</v>
      </c>
      <c r="S21" s="54">
        <v>11.483623077212</v>
      </c>
      <c r="T21" s="54">
        <v>11.877972734631699</v>
      </c>
      <c r="U21" s="56">
        <v>-3.4340177726859702</v>
      </c>
    </row>
    <row r="22" spans="1:21" ht="12" thickBot="1">
      <c r="A22" s="80"/>
      <c r="B22" s="67" t="s">
        <v>20</v>
      </c>
      <c r="C22" s="68"/>
      <c r="D22" s="54">
        <v>958475.5834</v>
      </c>
      <c r="E22" s="54">
        <v>1112342.7749000001</v>
      </c>
      <c r="F22" s="55">
        <v>86.167286292318195</v>
      </c>
      <c r="G22" s="54">
        <v>985154.9007</v>
      </c>
      <c r="H22" s="55">
        <v>-2.708134251887</v>
      </c>
      <c r="I22" s="54">
        <v>58453.845300000001</v>
      </c>
      <c r="J22" s="55">
        <v>6.0986264347649497</v>
      </c>
      <c r="K22" s="54">
        <v>110280.1265</v>
      </c>
      <c r="L22" s="55">
        <v>11.194191534919099</v>
      </c>
      <c r="M22" s="55">
        <v>-0.46995123096816499</v>
      </c>
      <c r="N22" s="54">
        <v>16038961.341800001</v>
      </c>
      <c r="O22" s="54">
        <v>159935413.57949999</v>
      </c>
      <c r="P22" s="54">
        <v>59466</v>
      </c>
      <c r="Q22" s="54">
        <v>64246</v>
      </c>
      <c r="R22" s="55">
        <v>-7.4401519160725904</v>
      </c>
      <c r="S22" s="54">
        <v>16.118043645108099</v>
      </c>
      <c r="T22" s="54">
        <v>16.121889792360601</v>
      </c>
      <c r="U22" s="56">
        <v>-2.3862370255166999E-2</v>
      </c>
    </row>
    <row r="23" spans="1:21" ht="12" thickBot="1">
      <c r="A23" s="80"/>
      <c r="B23" s="67" t="s">
        <v>21</v>
      </c>
      <c r="C23" s="68"/>
      <c r="D23" s="54">
        <v>2046622.5974999999</v>
      </c>
      <c r="E23" s="54">
        <v>2531931.3396000001</v>
      </c>
      <c r="F23" s="55">
        <v>80.832468301582395</v>
      </c>
      <c r="G23" s="54">
        <v>2166841.6893000002</v>
      </c>
      <c r="H23" s="55">
        <v>-5.5481252919237001</v>
      </c>
      <c r="I23" s="54">
        <v>118453.766</v>
      </c>
      <c r="J23" s="55">
        <v>5.7877679130824697</v>
      </c>
      <c r="K23" s="54">
        <v>237212.77249999999</v>
      </c>
      <c r="L23" s="55">
        <v>10.947397480460699</v>
      </c>
      <c r="M23" s="55">
        <v>-0.50064338968088196</v>
      </c>
      <c r="N23" s="54">
        <v>31898663.151000001</v>
      </c>
      <c r="O23" s="54">
        <v>353708494.93290001</v>
      </c>
      <c r="P23" s="54">
        <v>65859</v>
      </c>
      <c r="Q23" s="54">
        <v>60860</v>
      </c>
      <c r="R23" s="55">
        <v>8.2139336181400004</v>
      </c>
      <c r="S23" s="54">
        <v>31.075822552726301</v>
      </c>
      <c r="T23" s="54">
        <v>30.254482024318101</v>
      </c>
      <c r="U23" s="56">
        <v>2.64302103995673</v>
      </c>
    </row>
    <row r="24" spans="1:21" ht="12" thickBot="1">
      <c r="A24" s="80"/>
      <c r="B24" s="67" t="s">
        <v>22</v>
      </c>
      <c r="C24" s="68"/>
      <c r="D24" s="54">
        <v>174134.96290000001</v>
      </c>
      <c r="E24" s="54">
        <v>212490.7671</v>
      </c>
      <c r="F24" s="55">
        <v>81.949425509886098</v>
      </c>
      <c r="G24" s="54">
        <v>190190.2139</v>
      </c>
      <c r="H24" s="55">
        <v>-8.4416809207868706</v>
      </c>
      <c r="I24" s="54">
        <v>29562.612799999999</v>
      </c>
      <c r="J24" s="55">
        <v>16.976839290439798</v>
      </c>
      <c r="K24" s="54">
        <v>26891.4202</v>
      </c>
      <c r="L24" s="55">
        <v>14.1392239109312</v>
      </c>
      <c r="M24" s="55">
        <v>9.9332522422895003E-2</v>
      </c>
      <c r="N24" s="54">
        <v>3083479.5277</v>
      </c>
      <c r="O24" s="54">
        <v>35954017.231899999</v>
      </c>
      <c r="P24" s="54">
        <v>18793</v>
      </c>
      <c r="Q24" s="54">
        <v>20153</v>
      </c>
      <c r="R24" s="55">
        <v>-6.7483749317719504</v>
      </c>
      <c r="S24" s="54">
        <v>9.2659481136593396</v>
      </c>
      <c r="T24" s="54">
        <v>9.1682407284275307</v>
      </c>
      <c r="U24" s="56">
        <v>1.05447800951719</v>
      </c>
    </row>
    <row r="25" spans="1:21" ht="12" thickBot="1">
      <c r="A25" s="80"/>
      <c r="B25" s="67" t="s">
        <v>23</v>
      </c>
      <c r="C25" s="68"/>
      <c r="D25" s="54">
        <v>205862.45079999999</v>
      </c>
      <c r="E25" s="54">
        <v>224389.32810000001</v>
      </c>
      <c r="F25" s="55">
        <v>91.743423157921598</v>
      </c>
      <c r="G25" s="54">
        <v>166926.353</v>
      </c>
      <c r="H25" s="55">
        <v>23.3253150867077</v>
      </c>
      <c r="I25" s="54">
        <v>9673.4176000000007</v>
      </c>
      <c r="J25" s="55">
        <v>4.6989713580151404</v>
      </c>
      <c r="K25" s="54">
        <v>16119.6828</v>
      </c>
      <c r="L25" s="55">
        <v>9.6567633032754294</v>
      </c>
      <c r="M25" s="55">
        <v>-0.39990025113893701</v>
      </c>
      <c r="N25" s="54">
        <v>3537692.4515999998</v>
      </c>
      <c r="O25" s="54">
        <v>48274192.821900003</v>
      </c>
      <c r="P25" s="54">
        <v>14916</v>
      </c>
      <c r="Q25" s="54">
        <v>13680</v>
      </c>
      <c r="R25" s="55">
        <v>9.0350877192982395</v>
      </c>
      <c r="S25" s="54">
        <v>13.8014515151515</v>
      </c>
      <c r="T25" s="54">
        <v>13.743073340643299</v>
      </c>
      <c r="U25" s="56">
        <v>0.42298575946270101</v>
      </c>
    </row>
    <row r="26" spans="1:21" ht="12" thickBot="1">
      <c r="A26" s="80"/>
      <c r="B26" s="67" t="s">
        <v>24</v>
      </c>
      <c r="C26" s="68"/>
      <c r="D26" s="54">
        <v>516313.77960000001</v>
      </c>
      <c r="E26" s="54">
        <v>536296.16570000001</v>
      </c>
      <c r="F26" s="55">
        <v>96.274001684513607</v>
      </c>
      <c r="G26" s="54">
        <v>485402.69170000002</v>
      </c>
      <c r="H26" s="55">
        <v>6.3681327748187098</v>
      </c>
      <c r="I26" s="54">
        <v>103722.0754</v>
      </c>
      <c r="J26" s="55">
        <v>20.088961305730798</v>
      </c>
      <c r="K26" s="54">
        <v>102323.6009</v>
      </c>
      <c r="L26" s="55">
        <v>21.080146989222001</v>
      </c>
      <c r="M26" s="55">
        <v>1.366717441235E-2</v>
      </c>
      <c r="N26" s="54">
        <v>7487773.0208999999</v>
      </c>
      <c r="O26" s="54">
        <v>83673329.690300003</v>
      </c>
      <c r="P26" s="54">
        <v>35542</v>
      </c>
      <c r="Q26" s="54">
        <v>35234</v>
      </c>
      <c r="R26" s="55">
        <v>0.87415564511550403</v>
      </c>
      <c r="S26" s="54">
        <v>14.5268634179281</v>
      </c>
      <c r="T26" s="54">
        <v>14.442300845774</v>
      </c>
      <c r="U26" s="56">
        <v>0.58211170382283906</v>
      </c>
    </row>
    <row r="27" spans="1:21" ht="12" thickBot="1">
      <c r="A27" s="80"/>
      <c r="B27" s="67" t="s">
        <v>25</v>
      </c>
      <c r="C27" s="68"/>
      <c r="D27" s="54">
        <v>178695.96609999999</v>
      </c>
      <c r="E27" s="54">
        <v>213971.23869999999</v>
      </c>
      <c r="F27" s="55">
        <v>83.514012063341895</v>
      </c>
      <c r="G27" s="54">
        <v>206970.23310000001</v>
      </c>
      <c r="H27" s="55">
        <v>-13.6610306595823</v>
      </c>
      <c r="I27" s="54">
        <v>50238.908300000003</v>
      </c>
      <c r="J27" s="55">
        <v>28.1141815321594</v>
      </c>
      <c r="K27" s="54">
        <v>58140.901400000002</v>
      </c>
      <c r="L27" s="55">
        <v>28.091431569248201</v>
      </c>
      <c r="M27" s="55">
        <v>-0.13591108685494199</v>
      </c>
      <c r="N27" s="54">
        <v>3107252.6113999998</v>
      </c>
      <c r="O27" s="54">
        <v>28209954.7075</v>
      </c>
      <c r="P27" s="54">
        <v>23536</v>
      </c>
      <c r="Q27" s="54">
        <v>24796</v>
      </c>
      <c r="R27" s="55">
        <v>-5.0814647523794196</v>
      </c>
      <c r="S27" s="54">
        <v>7.5924526725017003</v>
      </c>
      <c r="T27" s="54">
        <v>7.4621505847717398</v>
      </c>
      <c r="U27" s="56">
        <v>1.7162054654866701</v>
      </c>
    </row>
    <row r="28" spans="1:21" ht="12" thickBot="1">
      <c r="A28" s="80"/>
      <c r="B28" s="67" t="s">
        <v>26</v>
      </c>
      <c r="C28" s="68"/>
      <c r="D28" s="54">
        <v>693630.4105</v>
      </c>
      <c r="E28" s="54">
        <v>708094.18660000002</v>
      </c>
      <c r="F28" s="55">
        <v>97.957365506776796</v>
      </c>
      <c r="G28" s="54">
        <v>718215.2317</v>
      </c>
      <c r="H28" s="55">
        <v>-3.4230436942709002</v>
      </c>
      <c r="I28" s="54">
        <v>37905.799400000004</v>
      </c>
      <c r="J28" s="55">
        <v>5.4648410488051997</v>
      </c>
      <c r="K28" s="54">
        <v>29139.167099999999</v>
      </c>
      <c r="L28" s="55">
        <v>4.0571636208589199</v>
      </c>
      <c r="M28" s="55">
        <v>0.30085390807206702</v>
      </c>
      <c r="N28" s="54">
        <v>10847550.729</v>
      </c>
      <c r="O28" s="54">
        <v>119551234.338</v>
      </c>
      <c r="P28" s="54">
        <v>32110</v>
      </c>
      <c r="Q28" s="54">
        <v>32727</v>
      </c>
      <c r="R28" s="55">
        <v>-1.88529348855685</v>
      </c>
      <c r="S28" s="54">
        <v>21.60169450327</v>
      </c>
      <c r="T28" s="54">
        <v>21.930937660036101</v>
      </c>
      <c r="U28" s="56">
        <v>-1.52415430519216</v>
      </c>
    </row>
    <row r="29" spans="1:21" ht="12" thickBot="1">
      <c r="A29" s="80"/>
      <c r="B29" s="67" t="s">
        <v>27</v>
      </c>
      <c r="C29" s="68"/>
      <c r="D29" s="54">
        <v>764489.65659999999</v>
      </c>
      <c r="E29" s="54">
        <v>707668.65260000003</v>
      </c>
      <c r="F29" s="55">
        <v>108.02932329858599</v>
      </c>
      <c r="G29" s="54">
        <v>713891.87540000002</v>
      </c>
      <c r="H29" s="55">
        <v>7.0875972879856004</v>
      </c>
      <c r="I29" s="54">
        <v>82024.604399999997</v>
      </c>
      <c r="J29" s="55">
        <v>10.729328211554501</v>
      </c>
      <c r="K29" s="54">
        <v>90239.508700000006</v>
      </c>
      <c r="L29" s="55">
        <v>12.640500867086899</v>
      </c>
      <c r="M29" s="55">
        <v>-9.1034452850472999E-2</v>
      </c>
      <c r="N29" s="54">
        <v>11219663.004899999</v>
      </c>
      <c r="O29" s="54">
        <v>85107281.059100002</v>
      </c>
      <c r="P29" s="54">
        <v>98488</v>
      </c>
      <c r="Q29" s="54">
        <v>93881</v>
      </c>
      <c r="R29" s="55">
        <v>4.9072762326775496</v>
      </c>
      <c r="S29" s="54">
        <v>7.76226196694014</v>
      </c>
      <c r="T29" s="54">
        <v>7.7249665565982504</v>
      </c>
      <c r="U29" s="56">
        <v>0.48047090526874497</v>
      </c>
    </row>
    <row r="30" spans="1:21" ht="12" thickBot="1">
      <c r="A30" s="80"/>
      <c r="B30" s="67" t="s">
        <v>28</v>
      </c>
      <c r="C30" s="68"/>
      <c r="D30" s="54">
        <v>990893.17949999997</v>
      </c>
      <c r="E30" s="54">
        <v>1219278.7078</v>
      </c>
      <c r="F30" s="55">
        <v>81.268800411344301</v>
      </c>
      <c r="G30" s="54">
        <v>1038373.0405</v>
      </c>
      <c r="H30" s="55">
        <v>-4.5725244346807701</v>
      </c>
      <c r="I30" s="54">
        <v>69815.204500000007</v>
      </c>
      <c r="J30" s="55">
        <v>7.0456842315968302</v>
      </c>
      <c r="K30" s="54">
        <v>130578.3177</v>
      </c>
      <c r="L30" s="55">
        <v>12.5752800397364</v>
      </c>
      <c r="M30" s="55">
        <v>-0.46533845947993902</v>
      </c>
      <c r="N30" s="54">
        <v>16066476.0242</v>
      </c>
      <c r="O30" s="54">
        <v>120297170.338</v>
      </c>
      <c r="P30" s="54">
        <v>70626</v>
      </c>
      <c r="Q30" s="54">
        <v>69604</v>
      </c>
      <c r="R30" s="55">
        <v>1.46830641917131</v>
      </c>
      <c r="S30" s="54">
        <v>14.0301472474726</v>
      </c>
      <c r="T30" s="54">
        <v>16.2774743477386</v>
      </c>
      <c r="U30" s="56">
        <v>-16.0178440085215</v>
      </c>
    </row>
    <row r="31" spans="1:21" ht="12" thickBot="1">
      <c r="A31" s="80"/>
      <c r="B31" s="67" t="s">
        <v>29</v>
      </c>
      <c r="C31" s="68"/>
      <c r="D31" s="54">
        <v>1126562.0123000001</v>
      </c>
      <c r="E31" s="54">
        <v>1013393.3769</v>
      </c>
      <c r="F31" s="55">
        <v>111.167295739211</v>
      </c>
      <c r="G31" s="54">
        <v>588269.62939999998</v>
      </c>
      <c r="H31" s="55">
        <v>91.504363985104305</v>
      </c>
      <c r="I31" s="54">
        <v>-6734.2152999999998</v>
      </c>
      <c r="J31" s="55">
        <v>-0.59776694282912701</v>
      </c>
      <c r="K31" s="54">
        <v>30556.105500000001</v>
      </c>
      <c r="L31" s="55">
        <v>5.1942347476216701</v>
      </c>
      <c r="M31" s="55">
        <v>-1.2203885341343601</v>
      </c>
      <c r="N31" s="54">
        <v>11368061.334100001</v>
      </c>
      <c r="O31" s="54">
        <v>145366024.68529999</v>
      </c>
      <c r="P31" s="54">
        <v>30591</v>
      </c>
      <c r="Q31" s="54">
        <v>25571</v>
      </c>
      <c r="R31" s="55">
        <v>19.631613937663801</v>
      </c>
      <c r="S31" s="54">
        <v>36.8265833840018</v>
      </c>
      <c r="T31" s="54">
        <v>24.180188440029699</v>
      </c>
      <c r="U31" s="56">
        <v>34.3403970227277</v>
      </c>
    </row>
    <row r="32" spans="1:21" ht="12" thickBot="1">
      <c r="A32" s="80"/>
      <c r="B32" s="67" t="s">
        <v>30</v>
      </c>
      <c r="C32" s="68"/>
      <c r="D32" s="54">
        <v>84290.113899999997</v>
      </c>
      <c r="E32" s="54">
        <v>103686.8656</v>
      </c>
      <c r="F32" s="55">
        <v>81.292952016865698</v>
      </c>
      <c r="G32" s="54">
        <v>102816.4953</v>
      </c>
      <c r="H32" s="55">
        <v>-18.018880478218399</v>
      </c>
      <c r="I32" s="54">
        <v>23870.051500000001</v>
      </c>
      <c r="J32" s="55">
        <v>28.318921870622798</v>
      </c>
      <c r="K32" s="54">
        <v>30647.987099999998</v>
      </c>
      <c r="L32" s="55">
        <v>29.808433958553699</v>
      </c>
      <c r="M32" s="55">
        <v>-0.22115434784948701</v>
      </c>
      <c r="N32" s="54">
        <v>1400612.4212</v>
      </c>
      <c r="O32" s="54">
        <v>13716966.247300001</v>
      </c>
      <c r="P32" s="54">
        <v>18582</v>
      </c>
      <c r="Q32" s="54">
        <v>19738</v>
      </c>
      <c r="R32" s="55">
        <v>-5.8567230722464299</v>
      </c>
      <c r="S32" s="54">
        <v>4.5361163437735401</v>
      </c>
      <c r="T32" s="54">
        <v>4.64403566217449</v>
      </c>
      <c r="U32" s="56">
        <v>-2.37911266427448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77</v>
      </c>
      <c r="C34" s="68"/>
      <c r="D34" s="57"/>
      <c r="E34" s="57"/>
      <c r="F34" s="57"/>
      <c r="G34" s="54">
        <v>1</v>
      </c>
      <c r="H34" s="57"/>
      <c r="I34" s="57"/>
      <c r="J34" s="57"/>
      <c r="K34" s="54">
        <v>0</v>
      </c>
      <c r="L34" s="55">
        <v>0</v>
      </c>
      <c r="M34" s="57"/>
      <c r="N34" s="57"/>
      <c r="O34" s="57"/>
      <c r="P34" s="57"/>
      <c r="Q34" s="57"/>
      <c r="R34" s="57"/>
      <c r="S34" s="57"/>
      <c r="T34" s="57"/>
      <c r="U34" s="58"/>
    </row>
    <row r="35" spans="1:21" ht="12" thickBot="1">
      <c r="A35" s="80"/>
      <c r="B35" s="67" t="s">
        <v>31</v>
      </c>
      <c r="C35" s="68"/>
      <c r="D35" s="54">
        <v>104492.3339</v>
      </c>
      <c r="E35" s="54">
        <v>102955.3172</v>
      </c>
      <c r="F35" s="55">
        <v>101.492896862252</v>
      </c>
      <c r="G35" s="54">
        <v>106798.05809999999</v>
      </c>
      <c r="H35" s="55">
        <v>-2.1589570456806002</v>
      </c>
      <c r="I35" s="54">
        <v>12293.2498</v>
      </c>
      <c r="J35" s="55">
        <v>11.7647384656608</v>
      </c>
      <c r="K35" s="54">
        <v>11002.1459</v>
      </c>
      <c r="L35" s="55">
        <v>10.3018220515753</v>
      </c>
      <c r="M35" s="55">
        <v>0.11735018892996101</v>
      </c>
      <c r="N35" s="54">
        <v>1651219.128</v>
      </c>
      <c r="O35" s="54">
        <v>24546861.7951</v>
      </c>
      <c r="P35" s="54">
        <v>7282</v>
      </c>
      <c r="Q35" s="54">
        <v>7074</v>
      </c>
      <c r="R35" s="55">
        <v>2.94034492507775</v>
      </c>
      <c r="S35" s="54">
        <v>14.3494004257072</v>
      </c>
      <c r="T35" s="54">
        <v>14.0756804071247</v>
      </c>
      <c r="U35" s="56">
        <v>1.90753627651345</v>
      </c>
    </row>
    <row r="36" spans="1:21" ht="12" thickBot="1">
      <c r="A36" s="80"/>
      <c r="B36" s="67" t="s">
        <v>68</v>
      </c>
      <c r="C36" s="68"/>
      <c r="D36" s="54">
        <v>90817.1</v>
      </c>
      <c r="E36" s="57"/>
      <c r="F36" s="57"/>
      <c r="G36" s="54">
        <v>15022.22</v>
      </c>
      <c r="H36" s="55">
        <v>504.55179061416999</v>
      </c>
      <c r="I36" s="54">
        <v>-1724.65</v>
      </c>
      <c r="J36" s="55">
        <v>-1.8990366351711301</v>
      </c>
      <c r="K36" s="54">
        <v>-11.97</v>
      </c>
      <c r="L36" s="55">
        <v>-7.9681964449994994E-2</v>
      </c>
      <c r="M36" s="55">
        <v>143.081035923141</v>
      </c>
      <c r="N36" s="54">
        <v>1331177.25</v>
      </c>
      <c r="O36" s="54">
        <v>16532017.48</v>
      </c>
      <c r="P36" s="54">
        <v>64</v>
      </c>
      <c r="Q36" s="54">
        <v>75</v>
      </c>
      <c r="R36" s="55">
        <v>-14.6666666666667</v>
      </c>
      <c r="S36" s="54">
        <v>1419.0171875000001</v>
      </c>
      <c r="T36" s="54">
        <v>1902.0054666666699</v>
      </c>
      <c r="U36" s="56">
        <v>-34.036816708160302</v>
      </c>
    </row>
    <row r="37" spans="1:21" ht="12" thickBot="1">
      <c r="A37" s="80"/>
      <c r="B37" s="67" t="s">
        <v>35</v>
      </c>
      <c r="C37" s="68"/>
      <c r="D37" s="54">
        <v>101765.92</v>
      </c>
      <c r="E37" s="57"/>
      <c r="F37" s="57"/>
      <c r="G37" s="54">
        <v>116243.65</v>
      </c>
      <c r="H37" s="55">
        <v>-12.4546416083803</v>
      </c>
      <c r="I37" s="54">
        <v>-7149.56</v>
      </c>
      <c r="J37" s="55">
        <v>-7.0254953721245803</v>
      </c>
      <c r="K37" s="54">
        <v>-11643.64</v>
      </c>
      <c r="L37" s="55">
        <v>-10.016581550906199</v>
      </c>
      <c r="M37" s="55">
        <v>-0.38596864897918498</v>
      </c>
      <c r="N37" s="54">
        <v>1600161.71</v>
      </c>
      <c r="O37" s="54">
        <v>51870303.159999996</v>
      </c>
      <c r="P37" s="54">
        <v>64</v>
      </c>
      <c r="Q37" s="54">
        <v>50</v>
      </c>
      <c r="R37" s="55">
        <v>28</v>
      </c>
      <c r="S37" s="54">
        <v>1590.0925</v>
      </c>
      <c r="T37" s="54">
        <v>1599.3692000000001</v>
      </c>
      <c r="U37" s="56">
        <v>-0.58340631126804798</v>
      </c>
    </row>
    <row r="38" spans="1:21" ht="12" thickBot="1">
      <c r="A38" s="80"/>
      <c r="B38" s="67" t="s">
        <v>36</v>
      </c>
      <c r="C38" s="68"/>
      <c r="D38" s="54">
        <v>37089.730000000003</v>
      </c>
      <c r="E38" s="57"/>
      <c r="F38" s="57"/>
      <c r="G38" s="54">
        <v>39734.46</v>
      </c>
      <c r="H38" s="55">
        <v>-6.6560109285491897</v>
      </c>
      <c r="I38" s="54">
        <v>-217.96</v>
      </c>
      <c r="J38" s="55">
        <v>-0.58765593602326005</v>
      </c>
      <c r="K38" s="54">
        <v>-3127.92</v>
      </c>
      <c r="L38" s="55">
        <v>-7.8720586614238597</v>
      </c>
      <c r="M38" s="55">
        <v>-0.93031791094401395</v>
      </c>
      <c r="N38" s="54">
        <v>445057.31</v>
      </c>
      <c r="O38" s="54">
        <v>24810354.510000002</v>
      </c>
      <c r="P38" s="54">
        <v>17</v>
      </c>
      <c r="Q38" s="54">
        <v>6</v>
      </c>
      <c r="R38" s="55">
        <v>183.333333333333</v>
      </c>
      <c r="S38" s="54">
        <v>2181.7488235294099</v>
      </c>
      <c r="T38" s="54">
        <v>1526.06833333333</v>
      </c>
      <c r="U38" s="56">
        <v>30.0529778279144</v>
      </c>
    </row>
    <row r="39" spans="1:21" ht="12" thickBot="1">
      <c r="A39" s="80"/>
      <c r="B39" s="67" t="s">
        <v>37</v>
      </c>
      <c r="C39" s="68"/>
      <c r="D39" s="54">
        <v>51383.81</v>
      </c>
      <c r="E39" s="57"/>
      <c r="F39" s="57"/>
      <c r="G39" s="54">
        <v>102579.62</v>
      </c>
      <c r="H39" s="55">
        <v>-49.908363864089203</v>
      </c>
      <c r="I39" s="54">
        <v>-3637.64</v>
      </c>
      <c r="J39" s="55">
        <v>-7.0793504802388201</v>
      </c>
      <c r="K39" s="54">
        <v>-13923.15</v>
      </c>
      <c r="L39" s="55">
        <v>-13.573017720284</v>
      </c>
      <c r="M39" s="55">
        <v>-0.73873440995751705</v>
      </c>
      <c r="N39" s="54">
        <v>1262202.94</v>
      </c>
      <c r="O39" s="54">
        <v>29124875.75</v>
      </c>
      <c r="P39" s="54">
        <v>40</v>
      </c>
      <c r="Q39" s="54">
        <v>36</v>
      </c>
      <c r="R39" s="55">
        <v>11.1111111111111</v>
      </c>
      <c r="S39" s="54">
        <v>1284.5952500000001</v>
      </c>
      <c r="T39" s="54">
        <v>1266.1694444444399</v>
      </c>
      <c r="U39" s="56">
        <v>1.4343666268075801</v>
      </c>
    </row>
    <row r="40" spans="1:21" ht="12" thickBot="1">
      <c r="A40" s="80"/>
      <c r="B40" s="67" t="s">
        <v>70</v>
      </c>
      <c r="C40" s="68"/>
      <c r="D40" s="54">
        <v>2.5499999999999998</v>
      </c>
      <c r="E40" s="57"/>
      <c r="F40" s="57"/>
      <c r="G40" s="54">
        <v>29.23</v>
      </c>
      <c r="H40" s="55">
        <v>-91.276086212795093</v>
      </c>
      <c r="I40" s="54">
        <v>0</v>
      </c>
      <c r="J40" s="55">
        <v>0</v>
      </c>
      <c r="K40" s="54">
        <v>29.17</v>
      </c>
      <c r="L40" s="55">
        <v>99.794731440301106</v>
      </c>
      <c r="M40" s="55">
        <v>-1</v>
      </c>
      <c r="N40" s="54">
        <v>9.33</v>
      </c>
      <c r="O40" s="54">
        <v>1236.6400000000001</v>
      </c>
      <c r="P40" s="54">
        <v>3</v>
      </c>
      <c r="Q40" s="57"/>
      <c r="R40" s="57"/>
      <c r="S40" s="54">
        <v>0.85</v>
      </c>
      <c r="T40" s="57"/>
      <c r="U40" s="58"/>
    </row>
    <row r="41" spans="1:21" ht="12" thickBot="1">
      <c r="A41" s="80"/>
      <c r="B41" s="67" t="s">
        <v>32</v>
      </c>
      <c r="C41" s="68"/>
      <c r="D41" s="54">
        <v>24441.879700000001</v>
      </c>
      <c r="E41" s="57"/>
      <c r="F41" s="57"/>
      <c r="G41" s="54">
        <v>102645.2994</v>
      </c>
      <c r="H41" s="55">
        <v>-76.188018503650994</v>
      </c>
      <c r="I41" s="54">
        <v>1504.9785999999999</v>
      </c>
      <c r="J41" s="55">
        <v>6.1573766767209799</v>
      </c>
      <c r="K41" s="54">
        <v>5788.7338</v>
      </c>
      <c r="L41" s="55">
        <v>5.6395507966144596</v>
      </c>
      <c r="M41" s="55">
        <v>-0.74001592541705796</v>
      </c>
      <c r="N41" s="54">
        <v>736766.24470000004</v>
      </c>
      <c r="O41" s="54">
        <v>10613608.374299999</v>
      </c>
      <c r="P41" s="54">
        <v>74</v>
      </c>
      <c r="Q41" s="54">
        <v>100</v>
      </c>
      <c r="R41" s="55">
        <v>-26</v>
      </c>
      <c r="S41" s="54">
        <v>330.29567162162198</v>
      </c>
      <c r="T41" s="54">
        <v>413.80341099999998</v>
      </c>
      <c r="U41" s="56">
        <v>-25.282722891398599</v>
      </c>
    </row>
    <row r="42" spans="1:21" ht="12" thickBot="1">
      <c r="A42" s="80"/>
      <c r="B42" s="67" t="s">
        <v>33</v>
      </c>
      <c r="C42" s="68"/>
      <c r="D42" s="54">
        <v>231844.7493</v>
      </c>
      <c r="E42" s="54">
        <v>684159.09169999999</v>
      </c>
      <c r="F42" s="55">
        <v>33.887549272189297</v>
      </c>
      <c r="G42" s="54">
        <v>295450.69400000002</v>
      </c>
      <c r="H42" s="55">
        <v>-21.5284465366665</v>
      </c>
      <c r="I42" s="54">
        <v>13529.304700000001</v>
      </c>
      <c r="J42" s="55">
        <v>5.8355018782389996</v>
      </c>
      <c r="K42" s="54">
        <v>18473.148099999999</v>
      </c>
      <c r="L42" s="55">
        <v>6.2525316322323503</v>
      </c>
      <c r="M42" s="55">
        <v>-0.26762322118773002</v>
      </c>
      <c r="N42" s="54">
        <v>4140936.7837</v>
      </c>
      <c r="O42" s="54">
        <v>58748094.888700001</v>
      </c>
      <c r="P42" s="54">
        <v>1258</v>
      </c>
      <c r="Q42" s="54">
        <v>1398</v>
      </c>
      <c r="R42" s="55">
        <v>-10.014306151645201</v>
      </c>
      <c r="S42" s="54">
        <v>184.29630310015901</v>
      </c>
      <c r="T42" s="54">
        <v>177.35075350500699</v>
      </c>
      <c r="U42" s="56">
        <v>3.7686863373364301</v>
      </c>
    </row>
    <row r="43" spans="1:21" ht="12" thickBot="1">
      <c r="A43" s="80"/>
      <c r="B43" s="67" t="s">
        <v>38</v>
      </c>
      <c r="C43" s="68"/>
      <c r="D43" s="54">
        <v>49613.69</v>
      </c>
      <c r="E43" s="57"/>
      <c r="F43" s="57"/>
      <c r="G43" s="54">
        <v>66551.289999999994</v>
      </c>
      <c r="H43" s="55">
        <v>-25.450445814048098</v>
      </c>
      <c r="I43" s="54">
        <v>-4152.1000000000004</v>
      </c>
      <c r="J43" s="55">
        <v>-8.3688594821308406</v>
      </c>
      <c r="K43" s="54">
        <v>-6346.58</v>
      </c>
      <c r="L43" s="55">
        <v>-9.5363741258809593</v>
      </c>
      <c r="M43" s="55">
        <v>-0.34577362926174399</v>
      </c>
      <c r="N43" s="54">
        <v>1066152.6399999999</v>
      </c>
      <c r="O43" s="54">
        <v>24295599.219999999</v>
      </c>
      <c r="P43" s="54">
        <v>42</v>
      </c>
      <c r="Q43" s="54">
        <v>33</v>
      </c>
      <c r="R43" s="55">
        <v>27.272727272727298</v>
      </c>
      <c r="S43" s="54">
        <v>1181.27833333333</v>
      </c>
      <c r="T43" s="54">
        <v>1033.07575757576</v>
      </c>
      <c r="U43" s="56">
        <v>12.545948873825299</v>
      </c>
    </row>
    <row r="44" spans="1:21" ht="12" thickBot="1">
      <c r="A44" s="80"/>
      <c r="B44" s="67" t="s">
        <v>39</v>
      </c>
      <c r="C44" s="68"/>
      <c r="D44" s="54">
        <v>18424.82</v>
      </c>
      <c r="E44" s="57"/>
      <c r="F44" s="57"/>
      <c r="G44" s="54">
        <v>43229.11</v>
      </c>
      <c r="H44" s="55">
        <v>-57.378673768671199</v>
      </c>
      <c r="I44" s="54">
        <v>2475.15</v>
      </c>
      <c r="J44" s="55">
        <v>13.433781171267899</v>
      </c>
      <c r="K44" s="54">
        <v>5952.27</v>
      </c>
      <c r="L44" s="55">
        <v>13.7691245551898</v>
      </c>
      <c r="M44" s="55">
        <v>-0.58416704887379101</v>
      </c>
      <c r="N44" s="54">
        <v>497854.15</v>
      </c>
      <c r="O44" s="54">
        <v>9046081.6799999997</v>
      </c>
      <c r="P44" s="54">
        <v>22</v>
      </c>
      <c r="Q44" s="54">
        <v>32</v>
      </c>
      <c r="R44" s="55">
        <v>-31.25</v>
      </c>
      <c r="S44" s="54">
        <v>837.49181818181796</v>
      </c>
      <c r="T44" s="54">
        <v>992.70781250000005</v>
      </c>
      <c r="U44" s="56">
        <v>-18.5334341122464</v>
      </c>
    </row>
    <row r="45" spans="1:21" ht="12" thickBot="1">
      <c r="A45" s="80"/>
      <c r="B45" s="67" t="s">
        <v>76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-1523.9315999999999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3857.2377999999999</v>
      </c>
      <c r="E46" s="60"/>
      <c r="F46" s="60"/>
      <c r="G46" s="59">
        <v>43542.863799999999</v>
      </c>
      <c r="H46" s="61">
        <v>-91.141515593193503</v>
      </c>
      <c r="I46" s="59">
        <v>319.14699999999999</v>
      </c>
      <c r="J46" s="61">
        <v>8.27397781904968</v>
      </c>
      <c r="K46" s="59">
        <v>5564.2968000000001</v>
      </c>
      <c r="L46" s="61">
        <v>12.778894896664999</v>
      </c>
      <c r="M46" s="61">
        <v>-0.94264378564421702</v>
      </c>
      <c r="N46" s="59">
        <v>181702.4952</v>
      </c>
      <c r="O46" s="59">
        <v>3682299.4515</v>
      </c>
      <c r="P46" s="59">
        <v>19</v>
      </c>
      <c r="Q46" s="59">
        <v>14</v>
      </c>
      <c r="R46" s="61">
        <v>35.714285714285701</v>
      </c>
      <c r="S46" s="59">
        <v>203.01251578947401</v>
      </c>
      <c r="T46" s="59">
        <v>275.39682857142901</v>
      </c>
      <c r="U46" s="62">
        <v>-35.655098652645798</v>
      </c>
    </row>
  </sheetData>
  <mergeCells count="44">
    <mergeCell ref="A8:A46"/>
    <mergeCell ref="B46:C46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53985</v>
      </c>
      <c r="D2" s="37">
        <v>517824.82982991397</v>
      </c>
      <c r="E2" s="37">
        <v>380890.21951196599</v>
      </c>
      <c r="F2" s="37">
        <v>136934.610317949</v>
      </c>
      <c r="G2" s="37">
        <v>380890.21951196599</v>
      </c>
      <c r="H2" s="37">
        <v>0.26444195494242001</v>
      </c>
    </row>
    <row r="3" spans="1:8">
      <c r="A3" s="37">
        <v>2</v>
      </c>
      <c r="B3" s="37">
        <v>13</v>
      </c>
      <c r="C3" s="37">
        <v>5911</v>
      </c>
      <c r="D3" s="37">
        <v>50660.232271794899</v>
      </c>
      <c r="E3" s="37">
        <v>41167.263397435898</v>
      </c>
      <c r="F3" s="37">
        <v>9492.9688743589704</v>
      </c>
      <c r="G3" s="37">
        <v>41167.263397435898</v>
      </c>
      <c r="H3" s="37">
        <v>0.187385024676332</v>
      </c>
    </row>
    <row r="4" spans="1:8">
      <c r="A4" s="37">
        <v>3</v>
      </c>
      <c r="B4" s="37">
        <v>14</v>
      </c>
      <c r="C4" s="37">
        <v>92875</v>
      </c>
      <c r="D4" s="37">
        <v>96712.4752061115</v>
      </c>
      <c r="E4" s="37">
        <v>75303.345295982595</v>
      </c>
      <c r="F4" s="37">
        <v>21409.129910128901</v>
      </c>
      <c r="G4" s="37">
        <v>75303.345295982595</v>
      </c>
      <c r="H4" s="37">
        <v>0.22136885509860299</v>
      </c>
    </row>
    <row r="5" spans="1:8">
      <c r="A5" s="37">
        <v>4</v>
      </c>
      <c r="B5" s="37">
        <v>15</v>
      </c>
      <c r="C5" s="37">
        <v>2494</v>
      </c>
      <c r="D5" s="37">
        <v>37724.594123470197</v>
      </c>
      <c r="E5" s="37">
        <v>28593.329666810401</v>
      </c>
      <c r="F5" s="37">
        <v>9131.2644566598592</v>
      </c>
      <c r="G5" s="37">
        <v>28593.329666810401</v>
      </c>
      <c r="H5" s="37">
        <v>0.242050701109568</v>
      </c>
    </row>
    <row r="6" spans="1:8">
      <c r="A6" s="37">
        <v>5</v>
      </c>
      <c r="B6" s="37">
        <v>16</v>
      </c>
      <c r="C6" s="37">
        <v>7398</v>
      </c>
      <c r="D6" s="37">
        <v>136109.68666239301</v>
      </c>
      <c r="E6" s="37">
        <v>117881.206489744</v>
      </c>
      <c r="F6" s="37">
        <v>18228.480172649601</v>
      </c>
      <c r="G6" s="37">
        <v>117881.206489744</v>
      </c>
      <c r="H6" s="37">
        <v>0.133924929368646</v>
      </c>
    </row>
    <row r="7" spans="1:8">
      <c r="A7" s="37">
        <v>6</v>
      </c>
      <c r="B7" s="37">
        <v>17</v>
      </c>
      <c r="C7" s="37">
        <v>17577</v>
      </c>
      <c r="D7" s="37">
        <v>196036.389997436</v>
      </c>
      <c r="E7" s="37">
        <v>137300.247889744</v>
      </c>
      <c r="F7" s="37">
        <v>58736.1421076923</v>
      </c>
      <c r="G7" s="37">
        <v>137300.247889744</v>
      </c>
      <c r="H7" s="37">
        <v>0.29961856626956102</v>
      </c>
    </row>
    <row r="8" spans="1:8">
      <c r="A8" s="37">
        <v>7</v>
      </c>
      <c r="B8" s="37">
        <v>18</v>
      </c>
      <c r="C8" s="37">
        <v>104298</v>
      </c>
      <c r="D8" s="37">
        <v>158511.887282051</v>
      </c>
      <c r="E8" s="37">
        <v>136286.358987179</v>
      </c>
      <c r="F8" s="37">
        <v>22225.528294871801</v>
      </c>
      <c r="G8" s="37">
        <v>136286.358987179</v>
      </c>
      <c r="H8" s="37">
        <v>0.140213637449943</v>
      </c>
    </row>
    <row r="9" spans="1:8">
      <c r="A9" s="37">
        <v>8</v>
      </c>
      <c r="B9" s="37">
        <v>19</v>
      </c>
      <c r="C9" s="37">
        <v>20579</v>
      </c>
      <c r="D9" s="37">
        <v>106576.86192734999</v>
      </c>
      <c r="E9" s="37">
        <v>96474.261117094007</v>
      </c>
      <c r="F9" s="37">
        <v>10102.600810256399</v>
      </c>
      <c r="G9" s="37">
        <v>96474.261117094007</v>
      </c>
      <c r="H9" s="37">
        <v>9.4791689561501496E-2</v>
      </c>
    </row>
    <row r="10" spans="1:8">
      <c r="A10" s="37">
        <v>9</v>
      </c>
      <c r="B10" s="37">
        <v>21</v>
      </c>
      <c r="C10" s="37">
        <v>161243.5</v>
      </c>
      <c r="D10" s="37">
        <v>668391.40349658101</v>
      </c>
      <c r="E10" s="37">
        <v>682837.03073333297</v>
      </c>
      <c r="F10" s="37">
        <v>-14445.6272367521</v>
      </c>
      <c r="G10" s="37">
        <v>682837.03073333297</v>
      </c>
      <c r="H10" s="37">
        <v>-2.16125269732408E-2</v>
      </c>
    </row>
    <row r="11" spans="1:8">
      <c r="A11" s="37">
        <v>10</v>
      </c>
      <c r="B11" s="37">
        <v>22</v>
      </c>
      <c r="C11" s="37">
        <v>32017</v>
      </c>
      <c r="D11" s="37">
        <v>501313.81935213698</v>
      </c>
      <c r="E11" s="37">
        <v>463293.85477948701</v>
      </c>
      <c r="F11" s="37">
        <v>38019.964572649602</v>
      </c>
      <c r="G11" s="37">
        <v>463293.85477948701</v>
      </c>
      <c r="H11" s="37">
        <v>7.5840647325030694E-2</v>
      </c>
    </row>
    <row r="12" spans="1:8">
      <c r="A12" s="37">
        <v>11</v>
      </c>
      <c r="B12" s="37">
        <v>23</v>
      </c>
      <c r="C12" s="37">
        <v>141751.40100000001</v>
      </c>
      <c r="D12" s="37">
        <v>1289616.63758034</v>
      </c>
      <c r="E12" s="37">
        <v>1133797.0384239301</v>
      </c>
      <c r="F12" s="37">
        <v>155819.59915641</v>
      </c>
      <c r="G12" s="37">
        <v>1133797.0384239301</v>
      </c>
      <c r="H12" s="37">
        <v>0.120826294121615</v>
      </c>
    </row>
    <row r="13" spans="1:8">
      <c r="A13" s="37">
        <v>12</v>
      </c>
      <c r="B13" s="37">
        <v>24</v>
      </c>
      <c r="C13" s="37">
        <v>12576</v>
      </c>
      <c r="D13" s="37">
        <v>380345.63791709399</v>
      </c>
      <c r="E13" s="37">
        <v>344214.38148205099</v>
      </c>
      <c r="F13" s="37">
        <v>36131.256435042698</v>
      </c>
      <c r="G13" s="37">
        <v>344214.38148205099</v>
      </c>
      <c r="H13" s="37">
        <v>9.4995848073636799E-2</v>
      </c>
    </row>
    <row r="14" spans="1:8">
      <c r="A14" s="37">
        <v>13</v>
      </c>
      <c r="B14" s="37">
        <v>25</v>
      </c>
      <c r="C14" s="37">
        <v>75489</v>
      </c>
      <c r="D14" s="37">
        <v>1003743.6768</v>
      </c>
      <c r="E14" s="37">
        <v>949686.89890000003</v>
      </c>
      <c r="F14" s="37">
        <v>54056.777900000001</v>
      </c>
      <c r="G14" s="37">
        <v>949686.89890000003</v>
      </c>
      <c r="H14" s="37">
        <v>5.3855161581028897E-2</v>
      </c>
    </row>
    <row r="15" spans="1:8">
      <c r="A15" s="37">
        <v>14</v>
      </c>
      <c r="B15" s="37">
        <v>26</v>
      </c>
      <c r="C15" s="37">
        <v>63302</v>
      </c>
      <c r="D15" s="37">
        <v>305785.72216777102</v>
      </c>
      <c r="E15" s="37">
        <v>293719.00435082801</v>
      </c>
      <c r="F15" s="37">
        <v>12066.717816942701</v>
      </c>
      <c r="G15" s="37">
        <v>293719.00435082801</v>
      </c>
      <c r="H15" s="37">
        <v>3.9461351339099698E-2</v>
      </c>
    </row>
    <row r="16" spans="1:8">
      <c r="A16" s="37">
        <v>15</v>
      </c>
      <c r="B16" s="37">
        <v>27</v>
      </c>
      <c r="C16" s="37">
        <v>133678.027</v>
      </c>
      <c r="D16" s="37">
        <v>958476.64610000001</v>
      </c>
      <c r="E16" s="37">
        <v>900021.73840000003</v>
      </c>
      <c r="F16" s="37">
        <v>58454.907700000003</v>
      </c>
      <c r="G16" s="37">
        <v>900021.73840000003</v>
      </c>
      <c r="H16" s="37">
        <v>6.09873051553739E-2</v>
      </c>
    </row>
    <row r="17" spans="1:8">
      <c r="A17" s="37">
        <v>16</v>
      </c>
      <c r="B17" s="37">
        <v>29</v>
      </c>
      <c r="C17" s="37">
        <v>174265</v>
      </c>
      <c r="D17" s="37">
        <v>2046623.26274701</v>
      </c>
      <c r="E17" s="37">
        <v>1928168.8544965801</v>
      </c>
      <c r="F17" s="37">
        <v>118454.408250427</v>
      </c>
      <c r="G17" s="37">
        <v>1928168.8544965801</v>
      </c>
      <c r="H17" s="37">
        <v>5.7877974127703402E-2</v>
      </c>
    </row>
    <row r="18" spans="1:8">
      <c r="A18" s="37">
        <v>17</v>
      </c>
      <c r="B18" s="37">
        <v>31</v>
      </c>
      <c r="C18" s="37">
        <v>20143.064999999999</v>
      </c>
      <c r="D18" s="37">
        <v>174135.00339219399</v>
      </c>
      <c r="E18" s="37">
        <v>144572.34308821199</v>
      </c>
      <c r="F18" s="37">
        <v>29562.660303981898</v>
      </c>
      <c r="G18" s="37">
        <v>144572.34308821199</v>
      </c>
      <c r="H18" s="37">
        <v>0.16976862622731601</v>
      </c>
    </row>
    <row r="19" spans="1:8">
      <c r="A19" s="37">
        <v>18</v>
      </c>
      <c r="B19" s="37">
        <v>32</v>
      </c>
      <c r="C19" s="37">
        <v>17152.925999999999</v>
      </c>
      <c r="D19" s="37">
        <v>205862.43568602201</v>
      </c>
      <c r="E19" s="37">
        <v>196189.02264161801</v>
      </c>
      <c r="F19" s="37">
        <v>9673.4130444044295</v>
      </c>
      <c r="G19" s="37">
        <v>196189.02264161801</v>
      </c>
      <c r="H19" s="37">
        <v>4.6989694900715903E-2</v>
      </c>
    </row>
    <row r="20" spans="1:8">
      <c r="A20" s="37">
        <v>19</v>
      </c>
      <c r="B20" s="37">
        <v>33</v>
      </c>
      <c r="C20" s="37">
        <v>39285.396999999997</v>
      </c>
      <c r="D20" s="37">
        <v>516313.759100469</v>
      </c>
      <c r="E20" s="37">
        <v>412591.69675793702</v>
      </c>
      <c r="F20" s="37">
        <v>103722.06234253199</v>
      </c>
      <c r="G20" s="37">
        <v>412591.69675793702</v>
      </c>
      <c r="H20" s="37">
        <v>0.20088959574356199</v>
      </c>
    </row>
    <row r="21" spans="1:8">
      <c r="A21" s="37">
        <v>20</v>
      </c>
      <c r="B21" s="37">
        <v>34</v>
      </c>
      <c r="C21" s="37">
        <v>31667.615000000002</v>
      </c>
      <c r="D21" s="37">
        <v>178695.800769722</v>
      </c>
      <c r="E21" s="37">
        <v>128457.072816074</v>
      </c>
      <c r="F21" s="37">
        <v>50238.727953648202</v>
      </c>
      <c r="G21" s="37">
        <v>128457.072816074</v>
      </c>
      <c r="H21" s="37">
        <v>0.28114106619880103</v>
      </c>
    </row>
    <row r="22" spans="1:8">
      <c r="A22" s="37">
        <v>21</v>
      </c>
      <c r="B22" s="37">
        <v>35</v>
      </c>
      <c r="C22" s="37">
        <v>22449.041000000001</v>
      </c>
      <c r="D22" s="37">
        <v>693630.41028849501</v>
      </c>
      <c r="E22" s="37">
        <v>655724.61748407094</v>
      </c>
      <c r="F22" s="37">
        <v>37905.792804424796</v>
      </c>
      <c r="G22" s="37">
        <v>655724.61748407094</v>
      </c>
      <c r="H22" s="37">
        <v>5.4648400995941003E-2</v>
      </c>
    </row>
    <row r="23" spans="1:8">
      <c r="A23" s="37">
        <v>22</v>
      </c>
      <c r="B23" s="37">
        <v>36</v>
      </c>
      <c r="C23" s="37">
        <v>126174.716</v>
      </c>
      <c r="D23" s="37">
        <v>764489.73522654898</v>
      </c>
      <c r="E23" s="37">
        <v>682465.04996248498</v>
      </c>
      <c r="F23" s="37">
        <v>82024.685264063897</v>
      </c>
      <c r="G23" s="37">
        <v>682465.04996248498</v>
      </c>
      <c r="H23" s="37">
        <v>0.107293376855814</v>
      </c>
    </row>
    <row r="24" spans="1:8">
      <c r="A24" s="37">
        <v>23</v>
      </c>
      <c r="B24" s="37">
        <v>37</v>
      </c>
      <c r="C24" s="37">
        <v>119683.476</v>
      </c>
      <c r="D24" s="37">
        <v>990893.14188141597</v>
      </c>
      <c r="E24" s="37">
        <v>921077.94759711297</v>
      </c>
      <c r="F24" s="37">
        <v>69815.194284302503</v>
      </c>
      <c r="G24" s="37">
        <v>921077.94759711297</v>
      </c>
      <c r="H24" s="37">
        <v>7.0456834681229E-2</v>
      </c>
    </row>
    <row r="25" spans="1:8">
      <c r="A25" s="37">
        <v>24</v>
      </c>
      <c r="B25" s="37">
        <v>38</v>
      </c>
      <c r="C25" s="37">
        <v>273566.77899999998</v>
      </c>
      <c r="D25" s="37">
        <v>1126562.3621354001</v>
      </c>
      <c r="E25" s="37">
        <v>1133296.2263601799</v>
      </c>
      <c r="F25" s="37">
        <v>-6733.8642247787602</v>
      </c>
      <c r="G25" s="37">
        <v>1133296.2263601799</v>
      </c>
      <c r="H25" s="37">
        <v>-5.9773559379480102E-3</v>
      </c>
    </row>
    <row r="26" spans="1:8">
      <c r="A26" s="37">
        <v>25</v>
      </c>
      <c r="B26" s="37">
        <v>39</v>
      </c>
      <c r="C26" s="37">
        <v>59381.222000000002</v>
      </c>
      <c r="D26" s="37">
        <v>84290.060141101305</v>
      </c>
      <c r="E26" s="37">
        <v>60420.051660484198</v>
      </c>
      <c r="F26" s="37">
        <v>23870.0084806171</v>
      </c>
      <c r="G26" s="37">
        <v>60420.051660484198</v>
      </c>
      <c r="H26" s="37">
        <v>0.283188888946796</v>
      </c>
    </row>
    <row r="27" spans="1:8">
      <c r="A27" s="37">
        <v>26</v>
      </c>
      <c r="B27" s="37">
        <v>42</v>
      </c>
      <c r="C27" s="37">
        <v>6627.5150000000003</v>
      </c>
      <c r="D27" s="37">
        <v>104492.33349999999</v>
      </c>
      <c r="E27" s="37">
        <v>92199.084600000002</v>
      </c>
      <c r="F27" s="37">
        <v>12293.248900000001</v>
      </c>
      <c r="G27" s="37">
        <v>92199.084600000002</v>
      </c>
      <c r="H27" s="37">
        <v>0.11764737649389399</v>
      </c>
    </row>
    <row r="28" spans="1:8">
      <c r="A28" s="37">
        <v>27</v>
      </c>
      <c r="B28" s="37">
        <v>75</v>
      </c>
      <c r="C28" s="37">
        <v>74</v>
      </c>
      <c r="D28" s="37">
        <v>24441.8803418803</v>
      </c>
      <c r="E28" s="37">
        <v>22936.9017094017</v>
      </c>
      <c r="F28" s="37">
        <v>1504.9786324786301</v>
      </c>
      <c r="G28" s="37">
        <v>22936.9017094017</v>
      </c>
      <c r="H28" s="37">
        <v>6.1573766479001299E-2</v>
      </c>
    </row>
    <row r="29" spans="1:8">
      <c r="A29" s="37">
        <v>28</v>
      </c>
      <c r="B29" s="37">
        <v>76</v>
      </c>
      <c r="C29" s="37">
        <v>1294</v>
      </c>
      <c r="D29" s="37">
        <v>231844.744390598</v>
      </c>
      <c r="E29" s="37">
        <v>218315.444864102</v>
      </c>
      <c r="F29" s="37">
        <v>13529.299526495701</v>
      </c>
      <c r="G29" s="37">
        <v>218315.444864102</v>
      </c>
      <c r="H29" s="37">
        <v>5.8354997703559598E-2</v>
      </c>
    </row>
    <row r="30" spans="1:8">
      <c r="A30" s="37">
        <v>29</v>
      </c>
      <c r="B30" s="37">
        <v>99</v>
      </c>
      <c r="C30" s="37">
        <v>17</v>
      </c>
      <c r="D30" s="37">
        <v>3857.2377278571998</v>
      </c>
      <c r="E30" s="37">
        <v>3538.0904923984599</v>
      </c>
      <c r="F30" s="37">
        <v>319.14723545874</v>
      </c>
      <c r="G30" s="37">
        <v>3538.0904923984599</v>
      </c>
      <c r="H30" s="37">
        <v>8.2739840781355004E-2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62</v>
      </c>
      <c r="D33" s="34">
        <v>90817.1</v>
      </c>
      <c r="E33" s="34">
        <v>92541.75</v>
      </c>
      <c r="F33" s="30"/>
      <c r="G33" s="30"/>
      <c r="H33" s="30"/>
    </row>
    <row r="34" spans="1:8">
      <c r="A34" s="30"/>
      <c r="B34" s="33">
        <v>71</v>
      </c>
      <c r="C34" s="34">
        <v>54</v>
      </c>
      <c r="D34" s="34">
        <v>101765.92</v>
      </c>
      <c r="E34" s="34">
        <v>108915.48</v>
      </c>
      <c r="F34" s="30"/>
      <c r="G34" s="30"/>
      <c r="H34" s="30"/>
    </row>
    <row r="35" spans="1:8">
      <c r="A35" s="30"/>
      <c r="B35" s="33">
        <v>72</v>
      </c>
      <c r="C35" s="34">
        <v>16</v>
      </c>
      <c r="D35" s="34">
        <v>37089.730000000003</v>
      </c>
      <c r="E35" s="34">
        <v>37307.69</v>
      </c>
      <c r="F35" s="30"/>
      <c r="G35" s="30"/>
      <c r="H35" s="30"/>
    </row>
    <row r="36" spans="1:8">
      <c r="A36" s="30"/>
      <c r="B36" s="33">
        <v>73</v>
      </c>
      <c r="C36" s="34">
        <v>36</v>
      </c>
      <c r="D36" s="34">
        <v>51383.81</v>
      </c>
      <c r="E36" s="34">
        <v>55021.45</v>
      </c>
      <c r="F36" s="30"/>
      <c r="G36" s="30"/>
      <c r="H36" s="30"/>
    </row>
    <row r="37" spans="1:8">
      <c r="A37" s="30"/>
      <c r="B37" s="33">
        <v>74</v>
      </c>
      <c r="C37" s="34">
        <v>3</v>
      </c>
      <c r="D37" s="34">
        <v>2.5499999999999998</v>
      </c>
      <c r="E37" s="34">
        <v>2.5499999999999998</v>
      </c>
      <c r="F37" s="30"/>
      <c r="G37" s="30"/>
      <c r="H37" s="30"/>
    </row>
    <row r="38" spans="1:8">
      <c r="A38" s="30"/>
      <c r="B38" s="33">
        <v>77</v>
      </c>
      <c r="C38" s="34">
        <v>42</v>
      </c>
      <c r="D38" s="34">
        <v>49613.69</v>
      </c>
      <c r="E38" s="34">
        <v>53765.79</v>
      </c>
      <c r="F38" s="34"/>
      <c r="G38" s="30"/>
      <c r="H38" s="30"/>
    </row>
    <row r="39" spans="1:8">
      <c r="A39" s="30"/>
      <c r="B39" s="33">
        <v>78</v>
      </c>
      <c r="C39" s="34">
        <v>22</v>
      </c>
      <c r="D39" s="34">
        <v>18424.82</v>
      </c>
      <c r="E39" s="34">
        <v>15949.67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2016-04-15T00:29:12Z</dcterms:modified>
</cp:coreProperties>
</file>