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<sst xmlns="http://schemas.openxmlformats.org/spreadsheetml/2006/main" count="119" uniqueCount="78">
  <si>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</si>
  <si>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</si>
  <si>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</si>
  <si>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</si>
  <si>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</si>
  <si>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</si>
  <si>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</si>
  <si>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</si>
  <si>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</si>
  <si>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</si>
  <si>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</si>
  <si>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</si>
  <si>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</si>
  <si>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</si>
  <si>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</si>
  <si>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</si>
  <si>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</si>
  <si>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</si>
  <si>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</si>
  <si>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</si>
  <si>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</si>
  <si>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</si>
  <si>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</si>
  <si>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</si>
  <si>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</si>
  <si>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</si>
  <si>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</si>
  <si>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</si>
  <si>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</si>
  <si>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</si>
  <si>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</si>
  <si>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</si>
  <si>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</si>
  <si>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</si>
  <si>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</si>
  <si>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</si>
  <si>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</si>
  <si>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</si>
  <si>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</si>
  <si>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</si>
  <si>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0" type="noConversion"/>
  </si>
  <si>
    <t>COST</t>
    <phoneticPr fontId="30" type="noConversion"/>
  </si>
  <si>
    <t>成本</t>
    <phoneticPr fontId="30" type="noConversion"/>
  </si>
  <si>
    <t>销售金额差异</t>
    <phoneticPr fontId="30" type="noConversion"/>
  </si>
  <si>
    <t>销售成本差异</t>
    <phoneticPr fontId="3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</si>
  <si>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</si>
  <si>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</si>
  <si>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</si>
  <si>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</si>
  <si>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</si>
  <si>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</si>
  <si>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</si>
  <si>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</si>
  <si>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</si>
  <si>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</si>
  <si>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</si>
  <si>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</si>
  <si>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</si>
  <si>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</si>
  <si>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</si>
  <si>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</si>
  <si>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</si>
  <si>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</si>
  <si>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</si>
  <si>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</si>
  <si>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</si>
  <si>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</si>
  <si>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</si>
  <si>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</si>
  <si>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</si>
  <si>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</si>
  <si>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</si>
  <si>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</si>
  <si>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</si>
  <si>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</si>
  <si>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0" type="noConversion"/>
  </si>
  <si>
    <t>910-市场部</t>
  </si>
  <si>
    <r>
      <t>41-</t>
    </r>
    <r>
      <rPr>
        <sz val="8"/>
        <color rgb="FF000000"/>
        <rFont val="宋体"/>
        <family val="3"/>
        <charset val="134"/>
      </rPr>
      <t>周转筐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</si>
</sst>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">
    <xf numFmtId="0" fontId="0" fillId="0" borderId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49" fillId="3" borderId="0" applyNumberFormat="0" applyBorder="0" applyAlignment="0" applyProtection="0"/>
    <xf numFmtId="0" fontId="58" fillId="4" borderId="0" applyNumberFormat="0" applyBorder="0" applyAlignment="0" applyProtection="0"/>
    <xf numFmtId="0" fontId="60" fillId="5" borderId="4" applyNumberFormat="0" applyAlignment="0" applyProtection="0"/>
    <xf numFmtId="0" fontId="59" fillId="6" borderId="5" applyNumberFormat="0" applyAlignment="0" applyProtection="0"/>
    <xf numFmtId="0" fontId="53" fillId="6" borderId="4" applyNumberFormat="0" applyAlignment="0" applyProtection="0"/>
    <xf numFmtId="0" fontId="57" fillId="0" borderId="6" applyNumberFormat="0" applyFill="0" applyAlignment="0" applyProtection="0"/>
    <xf numFmtId="0" fontId="54" fillId="7" borderId="7" applyNumberFormat="0" applyAlignment="0" applyProtection="0"/>
    <xf numFmtId="0" fontId="56" fillId="0" borderId="0" applyNumberForma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43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3" fillId="3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40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51" fillId="2" borderId="0" applyNumberFormat="0" applyBorder="0" applyAlignment="0" applyProtection="0"/>
    <xf numFmtId="0" fontId="49" fillId="3" borderId="0" applyNumberFormat="0" applyBorder="0" applyAlignment="0" applyProtection="0"/>
    <xf numFmtId="0" fontId="58" fillId="4" borderId="0" applyNumberFormat="0" applyBorder="0" applyAlignment="0" applyProtection="0"/>
    <xf numFmtId="0" fontId="60" fillId="5" borderId="4" applyNumberFormat="0" applyAlignment="0" applyProtection="0"/>
    <xf numFmtId="0" fontId="59" fillId="6" borderId="5" applyNumberFormat="0" applyAlignment="0" applyProtection="0"/>
    <xf numFmtId="0" fontId="53" fillId="6" borderId="4" applyNumberFormat="0" applyAlignment="0" applyProtection="0"/>
    <xf numFmtId="0" fontId="57" fillId="0" borderId="6" applyNumberFormat="0" applyFill="0" applyAlignment="0" applyProtection="0"/>
    <xf numFmtId="0" fontId="54" fillId="7" borderId="7" applyNumberFormat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43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3" fillId="3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44" fillId="38" borderId="21">
      <alignment vertical="center"/>
    </xf>
    <xf numFmtId="0" fontId="63" fillId="0" borderId="0"/>
    <xf numFmtId="180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9" fontId="65" fillId="0" borderId="0" applyFon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5" borderId="4" applyNumberFormat="0" applyAlignment="0" applyProtection="0">
      <alignment vertical="center"/>
    </xf>
    <xf numFmtId="0" fontId="75" fillId="6" borderId="5" applyNumberFormat="0" applyAlignment="0" applyProtection="0">
      <alignment vertical="center"/>
    </xf>
    <xf numFmtId="0" fontId="76" fillId="6" borderId="4" applyNumberFormat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8" fillId="7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27" fillId="0" borderId="0" xfId="0" applyFont="1"/>
    <xf numFmtId="177" fontId="27" fillId="0" borderId="0" xfId="0" applyNumberFormat="1" applyFont="1"/>
    <xf numFmtId="0" fontId="0" fillId="0" borderId="0" xfId="0" applyAlignment="1"/>
    <xf numFmtId="0" fontId="27" fillId="0" borderId="0" xfId="0" applyNumberFormat="1" applyFont="1"/>
    <xf numFmtId="0" fontId="28" fillId="0" borderId="18" xfId="0" applyFont="1" applyBorder="1" applyAlignment="1">
      <alignment wrapText="1"/>
    </xf>
    <xf numFmtId="0" fontId="28" fillId="0" borderId="18" xfId="0" applyNumberFormat="1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right" vertical="center" wrapText="1"/>
    </xf>
    <xf numFmtId="49" fontId="28" fillId="36" borderId="18" xfId="0" applyNumberFormat="1" applyFont="1" applyFill="1" applyBorder="1" applyAlignment="1">
      <alignment vertical="center" wrapText="1"/>
    </xf>
    <xf numFmtId="49" fontId="31" fillId="37" borderId="18" xfId="0" applyNumberFormat="1" applyFont="1" applyFill="1" applyBorder="1" applyAlignment="1">
      <alignment horizontal="center" vertical="center" wrapText="1"/>
    </xf>
    <xf numFmtId="0" fontId="28" fillId="33" borderId="18" xfId="0" applyFont="1" applyFill="1" applyBorder="1" applyAlignment="1">
      <alignment vertical="center" wrapText="1"/>
    </xf>
    <xf numFmtId="0" fontId="28" fillId="33" borderId="18" xfId="0" applyNumberFormat="1" applyFont="1" applyFill="1" applyBorder="1" applyAlignment="1">
      <alignment vertical="center" wrapText="1"/>
    </xf>
    <xf numFmtId="0" fontId="28" fillId="36" borderId="18" xfId="0" applyFont="1" applyFill="1" applyBorder="1" applyAlignment="1">
      <alignment vertical="center" wrapText="1"/>
    </xf>
    <xf numFmtId="0" fontId="28" fillId="37" borderId="18" xfId="0" applyFont="1" applyFill="1" applyBorder="1" applyAlignment="1">
      <alignment vertical="center" wrapText="1"/>
    </xf>
    <xf numFmtId="4" fontId="28" fillId="36" borderId="18" xfId="0" applyNumberFormat="1" applyFont="1" applyFill="1" applyBorder="1" applyAlignment="1">
      <alignment horizontal="right" vertical="top" wrapText="1"/>
    </xf>
    <xf numFmtId="4" fontId="28" fillId="37" borderId="18" xfId="0" applyNumberFormat="1" applyFont="1" applyFill="1" applyBorder="1" applyAlignment="1">
      <alignment horizontal="right" vertical="top" wrapText="1"/>
    </xf>
    <xf numFmtId="177" fontId="27" fillId="36" borderId="18" xfId="0" applyNumberFormat="1" applyFont="1" applyFill="1" applyBorder="1" applyAlignment="1">
      <alignment horizontal="center" vertical="center"/>
    </xf>
    <xf numFmtId="177" fontId="27" fillId="37" borderId="18" xfId="0" applyNumberFormat="1" applyFont="1" applyFill="1" applyBorder="1" applyAlignment="1">
      <alignment horizontal="center" vertical="center"/>
    </xf>
    <xf numFmtId="177" fontId="32" fillId="0" borderId="18" xfId="0" applyNumberFormat="1" applyFont="1" applyBorder="1"/>
    <xf numFmtId="177" fontId="27" fillId="36" borderId="18" xfId="0" applyNumberFormat="1" applyFont="1" applyFill="1" applyBorder="1"/>
    <xf numFmtId="177" fontId="27" fillId="37" borderId="18" xfId="0" applyNumberFormat="1" applyFont="1" applyFill="1" applyBorder="1"/>
    <xf numFmtId="177" fontId="27" fillId="0" borderId="18" xfId="0" applyNumberFormat="1" applyFont="1" applyBorder="1"/>
    <xf numFmtId="49" fontId="28" fillId="0" borderId="18" xfId="0" applyNumberFormat="1" applyFont="1" applyFill="1" applyBorder="1" applyAlignment="1">
      <alignment vertical="center" wrapText="1"/>
    </xf>
    <xf numFmtId="0" fontId="28" fillId="0" borderId="18" xfId="0" applyFont="1" applyFill="1" applyBorder="1" applyAlignment="1">
      <alignment vertical="center" wrapText="1"/>
    </xf>
    <xf numFmtId="4" fontId="28" fillId="0" borderId="18" xfId="0" applyNumberFormat="1" applyFont="1" applyFill="1" applyBorder="1" applyAlignment="1">
      <alignment horizontal="right" vertical="top" wrapText="1"/>
    </xf>
    <xf numFmtId="0" fontId="27" fillId="0" borderId="0" xfId="0" applyFont="1" applyFill="1"/>
    <xf numFmtId="176" fontId="2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8" fillId="0" borderId="0" xfId="0" applyNumberFormat="1" applyFont="1" applyAlignment="1"/>
    <xf numFmtId="1" fontId="38" fillId="0" borderId="0" xfId="0" applyNumberFormat="1" applyFont="1" applyAlignment="1"/>
    <xf numFmtId="0" fontId="27" fillId="0" borderId="0" xfId="0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7" fillId="0" borderId="0" xfId="0" applyFont="1"/>
    <xf numFmtId="0" fontId="27" fillId="0" borderId="0" xfId="0" applyFont="1"/>
    <xf numFmtId="0" fontId="63" fillId="0" borderId="0" xfId="110"/>
    <xf numFmtId="0" fontId="64" fillId="0" borderId="0" xfId="110" applyNumberFormat="1" applyFont="1"/>
    <xf numFmtId="1" fontId="66" fillId="0" borderId="0" xfId="0" applyNumberFormat="1" applyFont="1" applyAlignment="1"/>
    <xf numFmtId="0" fontId="66" fillId="0" borderId="0" xfId="0" applyNumberFormat="1" applyFont="1" applyAlignment="1"/>
    <xf numFmtId="0" fontId="27" fillId="0" borderId="0" xfId="0" applyFont="1" applyAlignment="1">
      <alignment vertical="center"/>
    </xf>
    <xf numFmtId="49" fontId="28" fillId="33" borderId="18" xfId="0" applyNumberFormat="1" applyFont="1" applyFill="1" applyBorder="1" applyAlignment="1">
      <alignment horizontal="left" vertical="top" wrapText="1"/>
    </xf>
    <xf numFmtId="49" fontId="28" fillId="33" borderId="22" xfId="0" applyNumberFormat="1" applyFont="1" applyFill="1" applyBorder="1" applyAlignment="1">
      <alignment horizontal="left" vertical="top" wrapText="1"/>
    </xf>
    <xf numFmtId="49" fontId="28" fillId="33" borderId="23" xfId="0" applyNumberFormat="1" applyFont="1" applyFill="1" applyBorder="1" applyAlignment="1">
      <alignment horizontal="left" vertical="top" wrapText="1"/>
    </xf>
    <xf numFmtId="0" fontId="28" fillId="33" borderId="18" xfId="0" applyFont="1" applyFill="1" applyBorder="1" applyAlignment="1">
      <alignment vertical="center" wrapText="1"/>
    </xf>
    <xf numFmtId="49" fontId="29" fillId="33" borderId="18" xfId="0" applyNumberFormat="1" applyFont="1" applyFill="1" applyBorder="1" applyAlignment="1">
      <alignment horizontal="left" vertical="top" wrapText="1"/>
    </xf>
    <xf numFmtId="14" fontId="28" fillId="33" borderId="18" xfId="0" applyNumberFormat="1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0" fontId="27" fillId="0" borderId="19" xfId="285" applyFont="1" applyBorder="1" applyAlignment="1">
      <alignment wrapText="1"/>
    </xf>
    <xf numFmtId="49" fontId="28" fillId="33" borderId="15" xfId="285" applyNumberFormat="1" applyFont="1" applyFill="1" applyBorder="1" applyAlignment="1">
      <alignment horizontal="left" vertical="top" wrapText="1"/>
    </xf>
    <xf numFmtId="0" fontId="27" fillId="0" borderId="0" xfId="285" applyFont="1" applyAlignment="1">
      <alignment wrapText="1"/>
    </xf>
    <xf numFmtId="14" fontId="28" fillId="33" borderId="12" xfId="285" applyNumberFormat="1" applyFont="1" applyFill="1" applyBorder="1" applyAlignment="1">
      <alignment vertical="center" wrapText="1"/>
    </xf>
    <xf numFmtId="14" fontId="28" fillId="33" borderId="16" xfId="285" applyNumberFormat="1" applyFont="1" applyFill="1" applyBorder="1" applyAlignment="1">
      <alignment vertical="center" wrapText="1"/>
    </xf>
    <xf numFmtId="14" fontId="28" fillId="33" borderId="17" xfId="285" applyNumberFormat="1" applyFont="1" applyFill="1" applyBorder="1" applyAlignment="1">
      <alignment vertical="center" wrapText="1"/>
    </xf>
    <xf numFmtId="49" fontId="29" fillId="33" borderId="15" xfId="285" applyNumberFormat="1" applyFont="1" applyFill="1" applyBorder="1" applyAlignment="1">
      <alignment horizontal="left" vertical="top" wrapText="1"/>
    </xf>
    <xf numFmtId="49" fontId="29" fillId="33" borderId="14" xfId="285" applyNumberFormat="1" applyFont="1" applyFill="1" applyBorder="1" applyAlignment="1">
      <alignment horizontal="left" vertical="top" wrapText="1"/>
    </xf>
    <xf numFmtId="49" fontId="29" fillId="33" borderId="13" xfId="285" applyNumberFormat="1" applyFont="1" applyFill="1" applyBorder="1" applyAlignment="1">
      <alignment horizontal="left" vertical="top" wrapText="1"/>
    </xf>
    <xf numFmtId="0" fontId="28" fillId="33" borderId="15" xfId="285" applyFont="1" applyFill="1" applyBorder="1" applyAlignment="1">
      <alignment vertical="center" wrapText="1"/>
    </xf>
    <xf numFmtId="0" fontId="28" fillId="33" borderId="13" xfId="285" applyFont="1" applyFill="1" applyBorder="1" applyAlignment="1">
      <alignment vertical="center" wrapText="1"/>
    </xf>
    <xf numFmtId="0" fontId="27" fillId="0" borderId="0" xfId="285" applyFont="1" applyAlignment="1">
      <alignment horizontal="right" vertical="center" wrapText="1"/>
    </xf>
    <xf numFmtId="49" fontId="28" fillId="33" borderId="13" xfId="285" applyNumberFormat="1" applyFont="1" applyFill="1" applyBorder="1" applyAlignment="1">
      <alignment horizontal="left" vertical="top" wrapText="1"/>
    </xf>
    <xf numFmtId="0" fontId="1" fillId="0" borderId="0" xfId="285">
      <alignment vertical="center"/>
    </xf>
    <xf numFmtId="0" fontId="33" fillId="0" borderId="0" xfId="285" applyFont="1" applyAlignment="1">
      <alignment horizontal="left" wrapText="1"/>
    </xf>
    <xf numFmtId="0" fontId="39" fillId="0" borderId="19" xfId="285" applyFont="1" applyBorder="1" applyAlignment="1">
      <alignment horizontal="left" vertical="center" wrapText="1"/>
    </xf>
    <xf numFmtId="0" fontId="28" fillId="0" borderId="10" xfId="285" applyFont="1" applyBorder="1" applyAlignment="1">
      <alignment wrapText="1"/>
    </xf>
    <xf numFmtId="0" fontId="27" fillId="0" borderId="11" xfId="285" applyFont="1" applyBorder="1" applyAlignment="1">
      <alignment wrapText="1"/>
    </xf>
    <xf numFmtId="0" fontId="27" fillId="0" borderId="11" xfId="285" applyFont="1" applyBorder="1" applyAlignment="1">
      <alignment horizontal="right" vertical="center" wrapText="1"/>
    </xf>
    <xf numFmtId="49" fontId="28" fillId="33" borderId="10" xfId="285" applyNumberFormat="1" applyFont="1" applyFill="1" applyBorder="1" applyAlignment="1">
      <alignment vertical="center" wrapText="1"/>
    </xf>
    <xf numFmtId="49" fontId="28" fillId="33" borderId="12" xfId="285" applyNumberFormat="1" applyFont="1" applyFill="1" applyBorder="1" applyAlignment="1">
      <alignment vertical="center" wrapText="1"/>
    </xf>
    <xf numFmtId="0" fontId="28" fillId="33" borderId="10" xfId="285" applyFont="1" applyFill="1" applyBorder="1" applyAlignment="1">
      <alignment vertical="center" wrapText="1"/>
    </xf>
    <xf numFmtId="0" fontId="28" fillId="33" borderId="12" xfId="285" applyFont="1" applyFill="1" applyBorder="1" applyAlignment="1">
      <alignment vertical="center" wrapText="1"/>
    </xf>
    <xf numFmtId="4" fontId="29" fillId="34" borderId="10" xfId="285" applyNumberFormat="1" applyFont="1" applyFill="1" applyBorder="1" applyAlignment="1">
      <alignment horizontal="right" vertical="top" wrapText="1"/>
    </xf>
    <xf numFmtId="176" fontId="29" fillId="34" borderId="10" xfId="285" applyNumberFormat="1" applyFont="1" applyFill="1" applyBorder="1" applyAlignment="1">
      <alignment horizontal="right" vertical="top" wrapText="1"/>
    </xf>
    <xf numFmtId="176" fontId="29" fillId="34" borderId="12" xfId="285" applyNumberFormat="1" applyFont="1" applyFill="1" applyBorder="1" applyAlignment="1">
      <alignment horizontal="right" vertical="top" wrapText="1"/>
    </xf>
    <xf numFmtId="4" fontId="28" fillId="35" borderId="10" xfId="285" applyNumberFormat="1" applyFont="1" applyFill="1" applyBorder="1" applyAlignment="1">
      <alignment horizontal="right" vertical="top" wrapText="1"/>
    </xf>
    <xf numFmtId="176" fontId="28" fillId="35" borderId="10" xfId="285" applyNumberFormat="1" applyFont="1" applyFill="1" applyBorder="1" applyAlignment="1">
      <alignment horizontal="right" vertical="top" wrapText="1"/>
    </xf>
    <xf numFmtId="176" fontId="28" fillId="35" borderId="12" xfId="285" applyNumberFormat="1" applyFont="1" applyFill="1" applyBorder="1" applyAlignment="1">
      <alignment horizontal="right" vertical="top" wrapText="1"/>
    </xf>
    <xf numFmtId="0" fontId="28" fillId="35" borderId="10" xfId="285" applyFont="1" applyFill="1" applyBorder="1" applyAlignment="1">
      <alignment horizontal="right" vertical="top" wrapText="1"/>
    </xf>
    <xf numFmtId="0" fontId="28" fillId="35" borderId="12" xfId="285" applyFont="1" applyFill="1" applyBorder="1" applyAlignment="1">
      <alignment horizontal="right" vertical="top" wrapText="1"/>
    </xf>
    <xf numFmtId="49" fontId="28" fillId="33" borderId="13" xfId="285" applyNumberFormat="1" applyFont="1" applyFill="1" applyBorder="1" applyAlignment="1">
      <alignment horizontal="left" vertical="top" wrapText="1"/>
    </xf>
    <xf numFmtId="4" fontId="28" fillId="35" borderId="13" xfId="285" applyNumberFormat="1" applyFont="1" applyFill="1" applyBorder="1" applyAlignment="1">
      <alignment horizontal="right" vertical="top" wrapText="1"/>
    </xf>
    <xf numFmtId="0" fontId="28" fillId="35" borderId="13" xfId="285" applyFont="1" applyFill="1" applyBorder="1" applyAlignment="1">
      <alignment horizontal="right" vertical="top" wrapText="1"/>
    </xf>
    <xf numFmtId="176" fontId="28" fillId="35" borderId="13" xfId="285" applyNumberFormat="1" applyFont="1" applyFill="1" applyBorder="1" applyAlignment="1">
      <alignment horizontal="right" vertical="top" wrapText="1"/>
    </xf>
    <xf numFmtId="176" fontId="28" fillId="35" borderId="20" xfId="285" applyNumberFormat="1" applyFont="1" applyFill="1" applyBorder="1" applyAlignment="1">
      <alignment horizontal="right" vertical="top" wrapText="1"/>
    </xf>
    <xf numFmtId="49" fontId="28" fillId="33" borderId="15" xfId="285" applyNumberFormat="1" applyFont="1" applyFill="1" applyBorder="1" applyAlignment="1">
      <alignment horizontal="left" vertical="top" wrapText="1"/>
    </xf>
  </cellXfs>
  <cellStyles count="29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22513003.085299995</v>
      </c>
      <c r="F3" s="25">
        <f>RA!I7</f>
        <v>620386.15419999999</v>
      </c>
      <c r="G3" s="16">
        <f>SUM(G4:G41)</f>
        <v>21892616.9311</v>
      </c>
      <c r="H3" s="27">
        <f>RA!J7</f>
        <v>2.7556792483410799</v>
      </c>
      <c r="I3" s="20">
        <f>SUM(I4:I41)</f>
        <v>22513007.657322753</v>
      </c>
      <c r="J3" s="21">
        <f>SUM(J4:J41)</f>
        <v>21892617.17170801</v>
      </c>
      <c r="K3" s="22">
        <f>E3-I3</f>
        <v>-4.5720227584242821</v>
      </c>
      <c r="L3" s="22">
        <f>G3-J3</f>
        <v>-0.24060801044106483</v>
      </c>
    </row>
    <row r="4" spans="1:13" x14ac:dyDescent="0.2">
      <c r="A4" s="47">
        <f>RA!A8</f>
        <v>42475</v>
      </c>
      <c r="B4" s="12">
        <v>12</v>
      </c>
      <c r="C4" s="42" t="s">
        <v>6</v>
      </c>
      <c r="D4" s="42"/>
      <c r="E4" s="15">
        <f>VLOOKUP(C4,RA!B8:D36,3,0)</f>
        <v>572387.29</v>
      </c>
      <c r="F4" s="25">
        <f>VLOOKUP(C4,RA!B8:I39,8,0)</f>
        <v>137198.54980000001</v>
      </c>
      <c r="G4" s="16">
        <f t="shared" ref="G4:G41" si="0">E4-F4</f>
        <v>435188.7402</v>
      </c>
      <c r="H4" s="27">
        <f>RA!J8</f>
        <v>23.969531154334302</v>
      </c>
      <c r="I4" s="20">
        <f>VLOOKUP(B4,RMS!B:D,3,FALSE)</f>
        <v>572387.93777692295</v>
      </c>
      <c r="J4" s="21">
        <f>VLOOKUP(B4,RMS!B:E,4,FALSE)</f>
        <v>435188.74931965797</v>
      </c>
      <c r="K4" s="22">
        <f t="shared" ref="K4:K41" si="1">E4-I4</f>
        <v>-0.64777692290954292</v>
      </c>
      <c r="L4" s="22">
        <f t="shared" ref="L4:L41" si="2">G4-J4</f>
        <v>-9.1196579742245376E-3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VLOOKUP(C5,RA!B8:D37,3,0)</f>
        <v>65651.013699999996</v>
      </c>
      <c r="F5" s="25">
        <f>VLOOKUP(C5,RA!B9:I40,8,0)</f>
        <v>11819.606100000001</v>
      </c>
      <c r="G5" s="16">
        <f t="shared" si="0"/>
        <v>53831.407599999991</v>
      </c>
      <c r="H5" s="27">
        <f>RA!J9</f>
        <v>18.0036916931871</v>
      </c>
      <c r="I5" s="20">
        <f>VLOOKUP(B5,RMS!B:D,3,FALSE)</f>
        <v>65651.037950427402</v>
      </c>
      <c r="J5" s="21">
        <f>VLOOKUP(B5,RMS!B:E,4,FALSE)</f>
        <v>53831.407029059803</v>
      </c>
      <c r="K5" s="22">
        <f t="shared" si="1"/>
        <v>-2.4250427406514063E-2</v>
      </c>
      <c r="L5" s="22">
        <f t="shared" si="2"/>
        <v>5.7094018848147243E-4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VLOOKUP(C6,RA!B10:D38,3,0)</f>
        <v>132019.5148</v>
      </c>
      <c r="F6" s="25">
        <f>VLOOKUP(C6,RA!B10:I41,8,0)</f>
        <v>28411.25</v>
      </c>
      <c r="G6" s="16">
        <f t="shared" si="0"/>
        <v>103608.2648</v>
      </c>
      <c r="H6" s="27">
        <f>RA!J10</f>
        <v>21.520492665831298</v>
      </c>
      <c r="I6" s="20">
        <f>VLOOKUP(B6,RMS!B:D,3,FALSE)</f>
        <v>132021.615151751</v>
      </c>
      <c r="J6" s="21">
        <f>VLOOKUP(B6,RMS!B:E,4,FALSE)</f>
        <v>103608.265674801</v>
      </c>
      <c r="K6" s="22">
        <f>E6-I6</f>
        <v>-2.1003517509961966</v>
      </c>
      <c r="L6" s="22">
        <f t="shared" si="2"/>
        <v>-8.7480100046377629E-4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VLOOKUP(C7,RA!B10:D39,3,0)</f>
        <v>44204.567900000002</v>
      </c>
      <c r="F7" s="25">
        <f>VLOOKUP(C7,RA!B11:I42,8,0)</f>
        <v>9791.6409000000003</v>
      </c>
      <c r="G7" s="16">
        <f t="shared" si="0"/>
        <v>34412.927000000003</v>
      </c>
      <c r="H7" s="27">
        <f>RA!J11</f>
        <v>22.150744516156699</v>
      </c>
      <c r="I7" s="20">
        <f>VLOOKUP(B7,RMS!B:D,3,FALSE)</f>
        <v>44204.596507866299</v>
      </c>
      <c r="J7" s="21">
        <f>VLOOKUP(B7,RMS!B:E,4,FALSE)</f>
        <v>34412.926858429797</v>
      </c>
      <c r="K7" s="22">
        <f t="shared" si="1"/>
        <v>-2.8607866297534201E-2</v>
      </c>
      <c r="L7" s="22">
        <f t="shared" si="2"/>
        <v>1.4157020632410422E-4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VLOOKUP(C8,RA!B12:D39,3,0)</f>
        <v>167211.9774</v>
      </c>
      <c r="F8" s="25">
        <f>VLOOKUP(C8,RA!B12:I43,8,0)</f>
        <v>23239.324000000001</v>
      </c>
      <c r="G8" s="16">
        <f t="shared" si="0"/>
        <v>143972.65340000001</v>
      </c>
      <c r="H8" s="27">
        <f>RA!J12</f>
        <v>13.8981216306099</v>
      </c>
      <c r="I8" s="20">
        <f>VLOOKUP(B8,RMS!B:D,3,FALSE)</f>
        <v>167211.984176923</v>
      </c>
      <c r="J8" s="21">
        <f>VLOOKUP(B8,RMS!B:E,4,FALSE)</f>
        <v>143972.65614786299</v>
      </c>
      <c r="K8" s="22">
        <f t="shared" si="1"/>
        <v>-6.7769229935947806E-3</v>
      </c>
      <c r="L8" s="22">
        <f t="shared" si="2"/>
        <v>-2.7478629781398922E-3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VLOOKUP(C9,RA!B12:D40,3,0)</f>
        <v>269254.2463</v>
      </c>
      <c r="F9" s="25">
        <f>VLOOKUP(C9,RA!B13:I44,8,0)</f>
        <v>43465.129399999998</v>
      </c>
      <c r="G9" s="16">
        <f t="shared" si="0"/>
        <v>225789.11689999999</v>
      </c>
      <c r="H9" s="27">
        <f>RA!J13</f>
        <v>16.1427832605365</v>
      </c>
      <c r="I9" s="20">
        <f>VLOOKUP(B9,RMS!B:D,3,FALSE)</f>
        <v>269254.46885042702</v>
      </c>
      <c r="J9" s="21">
        <f>VLOOKUP(B9,RMS!B:E,4,FALSE)</f>
        <v>225789.116005983</v>
      </c>
      <c r="K9" s="22">
        <f t="shared" si="1"/>
        <v>-0.22255042701726779</v>
      </c>
      <c r="L9" s="22">
        <f t="shared" si="2"/>
        <v>8.9401699369773269E-4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VLOOKUP(C10,RA!B14:D41,3,0)</f>
        <v>121338.7812</v>
      </c>
      <c r="F10" s="25">
        <f>VLOOKUP(C10,RA!B14:I44,8,0)</f>
        <v>21605.2258</v>
      </c>
      <c r="G10" s="16">
        <f t="shared" si="0"/>
        <v>99733.555399999997</v>
      </c>
      <c r="H10" s="27">
        <f>RA!J14</f>
        <v>17.8057053040516</v>
      </c>
      <c r="I10" s="20">
        <f>VLOOKUP(B10,RMS!B:D,3,FALSE)</f>
        <v>121338.783504274</v>
      </c>
      <c r="J10" s="21">
        <f>VLOOKUP(B10,RMS!B:E,4,FALSE)</f>
        <v>99733.554932478597</v>
      </c>
      <c r="K10" s="22">
        <f t="shared" si="1"/>
        <v>-2.3042740067467093E-3</v>
      </c>
      <c r="L10" s="22">
        <f t="shared" si="2"/>
        <v>4.6752140042372048E-4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VLOOKUP(C11,RA!B14:D42,3,0)</f>
        <v>130974.7108</v>
      </c>
      <c r="F11" s="25">
        <f>VLOOKUP(C11,RA!B15:I45,8,0)</f>
        <v>2509.2910000000002</v>
      </c>
      <c r="G11" s="16">
        <f t="shared" si="0"/>
        <v>128465.4198</v>
      </c>
      <c r="H11" s="27">
        <f>RA!J15</f>
        <v>1.91585916447009</v>
      </c>
      <c r="I11" s="20">
        <f>VLOOKUP(B11,RMS!B:D,3,FALSE)</f>
        <v>130974.93597606799</v>
      </c>
      <c r="J11" s="21">
        <f>VLOOKUP(B11,RMS!B:E,4,FALSE)</f>
        <v>128465.421250427</v>
      </c>
      <c r="K11" s="22">
        <f t="shared" si="1"/>
        <v>-0.22517606799374335</v>
      </c>
      <c r="L11" s="22">
        <f t="shared" si="2"/>
        <v>-1.4504269929602742E-3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VLOOKUP(C12,RA!B16:D43,3,0)</f>
        <v>1004768.5821</v>
      </c>
      <c r="F12" s="25">
        <f>VLOOKUP(C12,RA!B16:I46,8,0)</f>
        <v>-84680.444000000003</v>
      </c>
      <c r="G12" s="16">
        <f t="shared" si="0"/>
        <v>1089449.0260999999</v>
      </c>
      <c r="H12" s="27">
        <f>RA!J16</f>
        <v>-8.4278554792204101</v>
      </c>
      <c r="I12" s="20">
        <f>VLOOKUP(B12,RMS!B:D,3,FALSE)</f>
        <v>1004768.0103188</v>
      </c>
      <c r="J12" s="21">
        <f>VLOOKUP(B12,RMS!B:E,4,FALSE)</f>
        <v>1089449.02656667</v>
      </c>
      <c r="K12" s="22">
        <f t="shared" si="1"/>
        <v>0.57178120000753552</v>
      </c>
      <c r="L12" s="22">
        <f t="shared" si="2"/>
        <v>-4.6667014248669147E-4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VLOOKUP(C13,RA!B16:D44,3,0)</f>
        <v>3286990.5218000002</v>
      </c>
      <c r="F13" s="25">
        <f>VLOOKUP(C13,RA!B17:I47,8,0)</f>
        <v>-53061.282099999997</v>
      </c>
      <c r="G13" s="16">
        <f t="shared" si="0"/>
        <v>3340051.8039000002</v>
      </c>
      <c r="H13" s="27">
        <f>RA!J17</f>
        <v>-1.6142815669253301</v>
      </c>
      <c r="I13" s="20">
        <f>VLOOKUP(B13,RMS!B:D,3,FALSE)</f>
        <v>3286990.5284435898</v>
      </c>
      <c r="J13" s="21">
        <f>VLOOKUP(B13,RMS!B:E,4,FALSE)</f>
        <v>3340051.8029615399</v>
      </c>
      <c r="K13" s="22">
        <f t="shared" si="1"/>
        <v>-6.643589586019516E-3</v>
      </c>
      <c r="L13" s="22">
        <f t="shared" si="2"/>
        <v>9.3846023082733154E-4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VLOOKUP(C14,RA!B18:D44,3,0)</f>
        <v>1547414.8499</v>
      </c>
      <c r="F14" s="25">
        <f>VLOOKUP(C14,RA!B18:I48,8,0)</f>
        <v>181052.4406</v>
      </c>
      <c r="G14" s="16">
        <f t="shared" si="0"/>
        <v>1366362.4092999999</v>
      </c>
      <c r="H14" s="27">
        <f>RA!J18</f>
        <v>11.700316861486799</v>
      </c>
      <c r="I14" s="20">
        <f>VLOOKUP(B14,RMS!B:D,3,FALSE)</f>
        <v>1547414.79627692</v>
      </c>
      <c r="J14" s="21">
        <f>VLOOKUP(B14,RMS!B:E,4,FALSE)</f>
        <v>1366362.4088735001</v>
      </c>
      <c r="K14" s="22">
        <f t="shared" si="1"/>
        <v>5.3623080020770431E-2</v>
      </c>
      <c r="L14" s="22">
        <f t="shared" si="2"/>
        <v>4.2649987153708935E-4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VLOOKUP(C15,RA!B18:D45,3,0)</f>
        <v>690504.86360000004</v>
      </c>
      <c r="F15" s="25">
        <f>VLOOKUP(C15,RA!B19:I49,8,0)</f>
        <v>4911.3944000000001</v>
      </c>
      <c r="G15" s="16">
        <f t="shared" si="0"/>
        <v>685593.46920000005</v>
      </c>
      <c r="H15" s="27">
        <f>RA!J19</f>
        <v>0.71127585899888801</v>
      </c>
      <c r="I15" s="20">
        <f>VLOOKUP(B15,RMS!B:D,3,FALSE)</f>
        <v>690504.89081367501</v>
      </c>
      <c r="J15" s="21">
        <f>VLOOKUP(B15,RMS!B:E,4,FALSE)</f>
        <v>685593.47020940203</v>
      </c>
      <c r="K15" s="22">
        <f t="shared" si="1"/>
        <v>-2.721367496997118E-2</v>
      </c>
      <c r="L15" s="22">
        <f t="shared" si="2"/>
        <v>-1.0094019817188382E-3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VLOOKUP(C16,RA!B20:D46,3,0)</f>
        <v>1005030.9201</v>
      </c>
      <c r="F16" s="25">
        <f>VLOOKUP(C16,RA!B20:I50,8,0)</f>
        <v>58651.905899999998</v>
      </c>
      <c r="G16" s="16">
        <f t="shared" si="0"/>
        <v>946379.01419999998</v>
      </c>
      <c r="H16" s="27">
        <f>RA!J20</f>
        <v>5.83583099056934</v>
      </c>
      <c r="I16" s="20">
        <f>VLOOKUP(B16,RMS!B:D,3,FALSE)</f>
        <v>1005030.9039</v>
      </c>
      <c r="J16" s="21">
        <f>VLOOKUP(B16,RMS!B:E,4,FALSE)</f>
        <v>946379.01419999998</v>
      </c>
      <c r="K16" s="22">
        <f t="shared" si="1"/>
        <v>1.6199999954551458E-2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VLOOKUP(C17,RA!B20:D47,3,0)</f>
        <v>380635.0943</v>
      </c>
      <c r="F17" s="25">
        <f>VLOOKUP(C17,RA!B21:I51,8,0)</f>
        <v>6356.7682999999997</v>
      </c>
      <c r="G17" s="16">
        <f t="shared" si="0"/>
        <v>374278.326</v>
      </c>
      <c r="H17" s="27">
        <f>RA!J21</f>
        <v>1.6700426196092899</v>
      </c>
      <c r="I17" s="20">
        <f>VLOOKUP(B17,RMS!B:D,3,FALSE)</f>
        <v>380634.87285698502</v>
      </c>
      <c r="J17" s="21">
        <f>VLOOKUP(B17,RMS!B:E,4,FALSE)</f>
        <v>374278.32559273898</v>
      </c>
      <c r="K17" s="22">
        <f t="shared" si="1"/>
        <v>0.22144301497610286</v>
      </c>
      <c r="L17" s="22">
        <f t="shared" si="2"/>
        <v>4.0726101724430919E-4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VLOOKUP(C18,RA!B22:D48,3,0)</f>
        <v>1153141.2799</v>
      </c>
      <c r="F18" s="25">
        <f>VLOOKUP(C18,RA!B22:I52,8,0)</f>
        <v>68078.775699999998</v>
      </c>
      <c r="G18" s="16">
        <f t="shared" si="0"/>
        <v>1085062.5041999999</v>
      </c>
      <c r="H18" s="27">
        <f>RA!J22</f>
        <v>5.9037671174085302</v>
      </c>
      <c r="I18" s="20">
        <f>VLOOKUP(B18,RMS!B:D,3,FALSE)</f>
        <v>1153142.5969</v>
      </c>
      <c r="J18" s="21">
        <f>VLOOKUP(B18,RMS!B:E,4,FALSE)</f>
        <v>1085062.5041</v>
      </c>
      <c r="K18" s="22">
        <f t="shared" si="1"/>
        <v>-1.3170000000391155</v>
      </c>
      <c r="L18" s="22">
        <f t="shared" si="2"/>
        <v>9.999983012676239E-5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VLOOKUP(C19,RA!B22:D49,3,0)</f>
        <v>2679386.1416000002</v>
      </c>
      <c r="F19" s="25">
        <f>VLOOKUP(C19,RA!B23:I53,8,0)</f>
        <v>116165.2118</v>
      </c>
      <c r="G19" s="16">
        <f t="shared" si="0"/>
        <v>2563220.9298</v>
      </c>
      <c r="H19" s="27">
        <f>RA!J23</f>
        <v>4.3355158853897704</v>
      </c>
      <c r="I19" s="20">
        <f>VLOOKUP(B19,RMS!B:D,3,FALSE)</f>
        <v>2679386.7865102598</v>
      </c>
      <c r="J19" s="21">
        <f>VLOOKUP(B19,RMS!B:E,4,FALSE)</f>
        <v>2563220.9446068401</v>
      </c>
      <c r="K19" s="22">
        <f t="shared" si="1"/>
        <v>-0.64491025963798165</v>
      </c>
      <c r="L19" s="22">
        <f t="shared" si="2"/>
        <v>-1.4806840103119612E-2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VLOOKUP(C20,RA!B24:D50,3,0)</f>
        <v>203872.5</v>
      </c>
      <c r="F20" s="25">
        <f>VLOOKUP(C20,RA!B24:I54,8,0)</f>
        <v>32758.6921</v>
      </c>
      <c r="G20" s="16">
        <f t="shared" si="0"/>
        <v>171113.80790000001</v>
      </c>
      <c r="H20" s="27">
        <f>RA!J24</f>
        <v>16.068225042612401</v>
      </c>
      <c r="I20" s="20">
        <f>VLOOKUP(B20,RMS!B:D,3,FALSE)</f>
        <v>203872.55042416599</v>
      </c>
      <c r="J20" s="21">
        <f>VLOOKUP(B20,RMS!B:E,4,FALSE)</f>
        <v>171113.799524656</v>
      </c>
      <c r="K20" s="22">
        <f t="shared" si="1"/>
        <v>-5.0424165994627401E-2</v>
      </c>
      <c r="L20" s="22">
        <f t="shared" si="2"/>
        <v>8.3753440121654421E-3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VLOOKUP(C21,RA!B24:D51,3,0)</f>
        <v>249652.17600000001</v>
      </c>
      <c r="F21" s="25">
        <f>VLOOKUP(C21,RA!B25:I55,8,0)</f>
        <v>11481.681200000001</v>
      </c>
      <c r="G21" s="16">
        <f t="shared" si="0"/>
        <v>238170.49480000001</v>
      </c>
      <c r="H21" s="27">
        <f>RA!J25</f>
        <v>4.5990711492937297</v>
      </c>
      <c r="I21" s="20">
        <f>VLOOKUP(B21,RMS!B:D,3,FALSE)</f>
        <v>249652.15951285101</v>
      </c>
      <c r="J21" s="21">
        <f>VLOOKUP(B21,RMS!B:E,4,FALSE)</f>
        <v>238170.487892787</v>
      </c>
      <c r="K21" s="22">
        <f t="shared" si="1"/>
        <v>1.648714899783954E-2</v>
      </c>
      <c r="L21" s="22">
        <f t="shared" si="2"/>
        <v>6.9072130136191845E-3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VLOOKUP(C22,RA!B26:D52,3,0)</f>
        <v>557812.84360000002</v>
      </c>
      <c r="F22" s="25">
        <f>VLOOKUP(C22,RA!B26:I56,8,0)</f>
        <v>111105.22319999999</v>
      </c>
      <c r="G22" s="16">
        <f t="shared" si="0"/>
        <v>446707.62040000001</v>
      </c>
      <c r="H22" s="27">
        <f>RA!J26</f>
        <v>19.9180109376743</v>
      </c>
      <c r="I22" s="20">
        <f>VLOOKUP(B22,RMS!B:D,3,FALSE)</f>
        <v>557812.79967454099</v>
      </c>
      <c r="J22" s="21">
        <f>VLOOKUP(B22,RMS!B:E,4,FALSE)</f>
        <v>446707.61267592403</v>
      </c>
      <c r="K22" s="22">
        <f t="shared" si="1"/>
        <v>4.3925459031015635E-2</v>
      </c>
      <c r="L22" s="22">
        <f t="shared" si="2"/>
        <v>7.7240759856067598E-3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VLOOKUP(C23,RA!B26:D53,3,0)</f>
        <v>205174.38529999999</v>
      </c>
      <c r="F23" s="25">
        <f>VLOOKUP(C23,RA!B27:I57,8,0)</f>
        <v>58187.061000000002</v>
      </c>
      <c r="G23" s="16">
        <f t="shared" si="0"/>
        <v>146987.32429999998</v>
      </c>
      <c r="H23" s="27">
        <f>RA!J27</f>
        <v>28.3598076411539</v>
      </c>
      <c r="I23" s="20">
        <f>VLOOKUP(B23,RMS!B:D,3,FALSE)</f>
        <v>205174.18186198501</v>
      </c>
      <c r="J23" s="21">
        <f>VLOOKUP(B23,RMS!B:E,4,FALSE)</f>
        <v>146987.33780196801</v>
      </c>
      <c r="K23" s="22">
        <f t="shared" si="1"/>
        <v>0.20343801498529501</v>
      </c>
      <c r="L23" s="22">
        <f t="shared" si="2"/>
        <v>-1.3501968031050637E-2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VLOOKUP(C24,RA!B28:D54,3,0)</f>
        <v>782950.52749999997</v>
      </c>
      <c r="F24" s="25">
        <f>VLOOKUP(C24,RA!B28:I58,8,0)</f>
        <v>33790.493199999997</v>
      </c>
      <c r="G24" s="16">
        <f t="shared" si="0"/>
        <v>749160.03429999994</v>
      </c>
      <c r="H24" s="27">
        <f>RA!J28</f>
        <v>4.3157890585877396</v>
      </c>
      <c r="I24" s="20">
        <f>VLOOKUP(B24,RMS!B:D,3,FALSE)</f>
        <v>782950.52776106203</v>
      </c>
      <c r="J24" s="21">
        <f>VLOOKUP(B24,RMS!B:E,4,FALSE)</f>
        <v>749160.03942300903</v>
      </c>
      <c r="K24" s="22">
        <f t="shared" si="1"/>
        <v>-2.6106205768883228E-4</v>
      </c>
      <c r="L24" s="22">
        <f t="shared" si="2"/>
        <v>-5.1230090903118253E-3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VLOOKUP(C25,RA!B28:D55,3,0)</f>
        <v>798220.29029999999</v>
      </c>
      <c r="F25" s="25">
        <f>VLOOKUP(C25,RA!B29:I59,8,0)</f>
        <v>85864.280100000004</v>
      </c>
      <c r="G25" s="16">
        <f t="shared" si="0"/>
        <v>712356.01020000002</v>
      </c>
      <c r="H25" s="27">
        <f>RA!J29</f>
        <v>10.7569653569855</v>
      </c>
      <c r="I25" s="20">
        <f>VLOOKUP(B25,RMS!B:D,3,FALSE)</f>
        <v>798220.37963982299</v>
      </c>
      <c r="J25" s="21">
        <f>VLOOKUP(B25,RMS!B:E,4,FALSE)</f>
        <v>712355.99913814198</v>
      </c>
      <c r="K25" s="22">
        <f t="shared" si="1"/>
        <v>-8.9339822996407747E-2</v>
      </c>
      <c r="L25" s="22">
        <f t="shared" si="2"/>
        <v>1.106185803655535E-2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VLOOKUP(C26,RA!B30:D56,3,0)</f>
        <v>1118113.2228000001</v>
      </c>
      <c r="F26" s="25">
        <f>VLOOKUP(C26,RA!B30:I60,8,0)</f>
        <v>79833.325700000001</v>
      </c>
      <c r="G26" s="16">
        <f t="shared" si="0"/>
        <v>1038279.8971000001</v>
      </c>
      <c r="H26" s="27">
        <f>RA!J30</f>
        <v>7.1400037198451098</v>
      </c>
      <c r="I26" s="20">
        <f>VLOOKUP(B26,RMS!B:D,3,FALSE)</f>
        <v>1118113.2079380499</v>
      </c>
      <c r="J26" s="21">
        <f>VLOOKUP(B26,RMS!B:E,4,FALSE)</f>
        <v>1038280.12232221</v>
      </c>
      <c r="K26" s="22">
        <f t="shared" si="1"/>
        <v>1.4861950185149908E-2</v>
      </c>
      <c r="L26" s="22">
        <f t="shared" si="2"/>
        <v>-0.22522220993414521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VLOOKUP(C27,RA!B30:D57,3,0)</f>
        <v>1284217.5011</v>
      </c>
      <c r="F27" s="25">
        <f>VLOOKUP(C27,RA!B31:I61,8,0)</f>
        <v>-13074.212100000001</v>
      </c>
      <c r="G27" s="16">
        <f t="shared" si="0"/>
        <v>1297291.7131999999</v>
      </c>
      <c r="H27" s="27">
        <f>RA!J31</f>
        <v>-1.0180683637157499</v>
      </c>
      <c r="I27" s="20">
        <f>VLOOKUP(B27,RMS!B:D,3,FALSE)</f>
        <v>1284217.8792097301</v>
      </c>
      <c r="J27" s="21">
        <f>VLOOKUP(B27,RMS!B:E,4,FALSE)</f>
        <v>1297291.72076106</v>
      </c>
      <c r="K27" s="22">
        <f t="shared" si="1"/>
        <v>-0.37810973008163273</v>
      </c>
      <c r="L27" s="22">
        <f t="shared" si="2"/>
        <v>-7.5610601343214512E-3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VLOOKUP(C28,RA!B32:D58,3,0)</f>
        <v>96732.7255</v>
      </c>
      <c r="F28" s="25">
        <f>VLOOKUP(C28,RA!B32:I62,8,0)</f>
        <v>26744.493399999999</v>
      </c>
      <c r="G28" s="16">
        <f t="shared" si="0"/>
        <v>69988.232099999994</v>
      </c>
      <c r="H28" s="27">
        <f>RA!J32</f>
        <v>27.647823693337401</v>
      </c>
      <c r="I28" s="20">
        <f>VLOOKUP(B28,RMS!B:D,3,FALSE)</f>
        <v>96732.6745951138</v>
      </c>
      <c r="J28" s="21">
        <f>VLOOKUP(B28,RMS!B:E,4,FALSE)</f>
        <v>69988.230925242795</v>
      </c>
      <c r="K28" s="22">
        <f t="shared" si="1"/>
        <v>5.0904886200441979E-2</v>
      </c>
      <c r="L28" s="22">
        <f t="shared" si="2"/>
        <v>1.1747571988962591E-3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VLOOKUP(C30,RA!B34:D61,3,0)</f>
        <v>116766.90760000001</v>
      </c>
      <c r="F30" s="25">
        <f>VLOOKUP(C30,RA!B34:I65,8,0)</f>
        <v>15003.2847</v>
      </c>
      <c r="G30" s="16">
        <f t="shared" si="0"/>
        <v>101763.6229</v>
      </c>
      <c r="H30" s="27">
        <f>RA!J34</f>
        <v>0</v>
      </c>
      <c r="I30" s="20">
        <f>VLOOKUP(B30,RMS!B:D,3,FALSE)</f>
        <v>116766.90760000001</v>
      </c>
      <c r="J30" s="21">
        <f>VLOOKUP(B30,RMS!B:E,4,FALSE)</f>
        <v>101763.61990000001</v>
      </c>
      <c r="K30" s="22">
        <f t="shared" si="1"/>
        <v>0</v>
      </c>
      <c r="L30" s="22">
        <f t="shared" si="2"/>
        <v>2.9999999969732016E-3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VLOOKUP(C31,RA!B35:D62,3,0)</f>
        <v>74270.080000000002</v>
      </c>
      <c r="F31" s="25">
        <f>VLOOKUP(C31,RA!B35:I66,8,0)</f>
        <v>749.08</v>
      </c>
      <c r="G31" s="16">
        <f t="shared" si="0"/>
        <v>73521</v>
      </c>
      <c r="H31" s="27">
        <f>RA!J35</f>
        <v>12.8489184207872</v>
      </c>
      <c r="I31" s="20">
        <f>VLOOKUP(B31,RMS!B:D,3,FALSE)</f>
        <v>74270.080000000002</v>
      </c>
      <c r="J31" s="21">
        <f>VLOOKUP(B31,RMS!B:E,4,FALSE)</f>
        <v>73521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VLOOKUP(C32,RA!B34:D62,3,0)</f>
        <v>1104742.45</v>
      </c>
      <c r="F32" s="25">
        <f>VLOOKUP(C32,RA!B34:I66,8,0)</f>
        <v>-153732.82999999999</v>
      </c>
      <c r="G32" s="16">
        <f t="shared" si="0"/>
        <v>1258475.28</v>
      </c>
      <c r="H32" s="27">
        <f>RA!J35</f>
        <v>12.8489184207872</v>
      </c>
      <c r="I32" s="20">
        <f>VLOOKUP(B32,RMS!B:D,3,FALSE)</f>
        <v>1104742.45</v>
      </c>
      <c r="J32" s="21">
        <f>VLOOKUP(B32,RMS!B:E,4,FALSE)</f>
        <v>1258475.28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VLOOKUP(C33,RA!B34:D63,3,0)</f>
        <v>620071.05000000005</v>
      </c>
      <c r="F33" s="25">
        <f>VLOOKUP(C33,RA!B34:I67,8,0)</f>
        <v>-33660.58</v>
      </c>
      <c r="G33" s="16">
        <f t="shared" si="0"/>
        <v>653731.63</v>
      </c>
      <c r="H33" s="27">
        <f>RA!J34</f>
        <v>0</v>
      </c>
      <c r="I33" s="20">
        <f>VLOOKUP(B33,RMS!B:D,3,FALSE)</f>
        <v>620071.05000000005</v>
      </c>
      <c r="J33" s="21">
        <f>VLOOKUP(B33,RMS!B:E,4,FALSE)</f>
        <v>653731.63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VLOOKUP(C34,RA!B35:D64,3,0)</f>
        <v>714538.81</v>
      </c>
      <c r="F34" s="25">
        <f>VLOOKUP(C34,RA!B35:I68,8,0)</f>
        <v>-142451.04</v>
      </c>
      <c r="G34" s="16">
        <f t="shared" si="0"/>
        <v>856989.85000000009</v>
      </c>
      <c r="H34" s="27">
        <f>RA!J35</f>
        <v>12.8489184207872</v>
      </c>
      <c r="I34" s="20">
        <f>VLOOKUP(B34,RMS!B:D,3,FALSE)</f>
        <v>714538.81</v>
      </c>
      <c r="J34" s="21">
        <f>VLOOKUP(B34,RMS!B:E,4,FALSE)</f>
        <v>856989.85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VLOOKUP(C35,RA!B36:D65,3,0)</f>
        <v>0.86</v>
      </c>
      <c r="F35" s="25">
        <f>VLOOKUP(C35,RA!B36:I69,8,0)</f>
        <v>-2777.01</v>
      </c>
      <c r="G35" s="16">
        <f t="shared" si="0"/>
        <v>2777.8700000000003</v>
      </c>
      <c r="H35" s="27">
        <f>RA!J36</f>
        <v>1.0085891923100101</v>
      </c>
      <c r="I35" s="20">
        <f>VLOOKUP(B35,RMS!B:D,3,FALSE)</f>
        <v>0.86</v>
      </c>
      <c r="J35" s="21">
        <f>VLOOKUP(B35,RMS!B:E,4,FALSE)</f>
        <v>2777.87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VLOOKUP(C36,RA!B8:D65,3,0)</f>
        <v>61321.367299999998</v>
      </c>
      <c r="F36" s="25">
        <f>VLOOKUP(C36,RA!B8:I69,8,0)</f>
        <v>4893.8302999999996</v>
      </c>
      <c r="G36" s="16">
        <f t="shared" si="0"/>
        <v>56427.536999999997</v>
      </c>
      <c r="H36" s="27">
        <f>RA!J36</f>
        <v>1.0085891923100101</v>
      </c>
      <c r="I36" s="20">
        <f>VLOOKUP(B36,RMS!B:D,3,FALSE)</f>
        <v>61321.367521367501</v>
      </c>
      <c r="J36" s="21">
        <f>VLOOKUP(B36,RMS!B:E,4,FALSE)</f>
        <v>56427.538461538497</v>
      </c>
      <c r="K36" s="22">
        <f t="shared" si="1"/>
        <v>-2.213675033999607E-4</v>
      </c>
      <c r="L36" s="22">
        <f t="shared" si="2"/>
        <v>-1.4615385007346049E-3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VLOOKUP(C37,RA!B8:D66,3,0)</f>
        <v>407750.82169999997</v>
      </c>
      <c r="F37" s="25">
        <f>VLOOKUP(C37,RA!B8:I70,8,0)</f>
        <v>10093.375</v>
      </c>
      <c r="G37" s="16">
        <f t="shared" si="0"/>
        <v>397657.44669999997</v>
      </c>
      <c r="H37" s="27">
        <f>RA!J37</f>
        <v>-13.915716735606599</v>
      </c>
      <c r="I37" s="20">
        <f>VLOOKUP(B37,RMS!B:D,3,FALSE)</f>
        <v>407750.81443931599</v>
      </c>
      <c r="J37" s="21">
        <f>VLOOKUP(B37,RMS!B:E,4,FALSE)</f>
        <v>397657.44614529901</v>
      </c>
      <c r="K37" s="22">
        <f t="shared" si="1"/>
        <v>7.260683982167393E-3</v>
      </c>
      <c r="L37" s="22">
        <f t="shared" si="2"/>
        <v>5.5470096413046122E-4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VLOOKUP(C38,RA!B9:D67,3,0)</f>
        <v>560482.18999999994</v>
      </c>
      <c r="F38" s="25">
        <f>VLOOKUP(C38,RA!B9:I71,8,0)</f>
        <v>-103535.64</v>
      </c>
      <c r="G38" s="16">
        <f t="shared" si="0"/>
        <v>664017.82999999996</v>
      </c>
      <c r="H38" s="27">
        <f>RA!J38</f>
        <v>-5.4285037174369002</v>
      </c>
      <c r="I38" s="20">
        <f>VLOOKUP(B38,RMS!B:D,3,FALSE)</f>
        <v>560482.18999999994</v>
      </c>
      <c r="J38" s="21">
        <f>VLOOKUP(B38,RMS!B:E,4,FALSE)</f>
        <v>664017.82999999996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VLOOKUP(C39,RA!B10:D68,3,0)</f>
        <v>287811.08</v>
      </c>
      <c r="F39" s="25">
        <f>VLOOKUP(C39,RA!B10:I72,8,0)</f>
        <v>21557.5</v>
      </c>
      <c r="G39" s="16">
        <f t="shared" si="0"/>
        <v>266253.58</v>
      </c>
      <c r="H39" s="27">
        <f>RA!J39</f>
        <v>-19.936081568473501</v>
      </c>
      <c r="I39" s="20">
        <f>VLOOKUP(B39,RMS!B:D,3,FALSE)</f>
        <v>287811.08</v>
      </c>
      <c r="J39" s="21">
        <f>VLOOKUP(B39,RMS!B:E,4,FALSE)</f>
        <v>266253.58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-322908.13953488402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VLOOKUP(C41,RA!B8:D69,3,0)</f>
        <v>17586.941200000001</v>
      </c>
      <c r="F41" s="25">
        <f>VLOOKUP(C41,RA!B8:I73,8,0)</f>
        <v>2040.3588</v>
      </c>
      <c r="G41" s="16">
        <f t="shared" si="0"/>
        <v>15546.582400000001</v>
      </c>
      <c r="H41" s="27">
        <f>RA!J40</f>
        <v>-322908.13953488402</v>
      </c>
      <c r="I41" s="20">
        <f>VLOOKUP(B41,RMS!B:D,3,FALSE)</f>
        <v>17586.941229861601</v>
      </c>
      <c r="J41" s="21">
        <f>VLOOKUP(B41,RMS!B:E,4,FALSE)</f>
        <v>15546.582406777099</v>
      </c>
      <c r="K41" s="22">
        <f t="shared" si="1"/>
        <v>-2.9861599614378065E-5</v>
      </c>
      <c r="L41" s="22">
        <f t="shared" si="2"/>
        <v>-6.7770979512715712E-6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topLeftCell="A22" workbookViewId="0">
      <selection activeCell="A8"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22513003.085299999</v>
      </c>
      <c r="E7" s="73">
        <v>20377783.889199998</v>
      </c>
      <c r="F7" s="74">
        <v>110.478171756604</v>
      </c>
      <c r="G7" s="73">
        <v>13696246.330399999</v>
      </c>
      <c r="H7" s="74">
        <v>64.373526455423402</v>
      </c>
      <c r="I7" s="73">
        <v>620386.15419999999</v>
      </c>
      <c r="J7" s="74">
        <v>2.7556792483410799</v>
      </c>
      <c r="K7" s="73">
        <v>1451032.4733</v>
      </c>
      <c r="L7" s="74">
        <v>10.594380666762</v>
      </c>
      <c r="M7" s="74">
        <v>-0.57245191571137499</v>
      </c>
      <c r="N7" s="73">
        <v>241436714.12009999</v>
      </c>
      <c r="O7" s="73">
        <v>2574221976.2458</v>
      </c>
      <c r="P7" s="73">
        <v>866963</v>
      </c>
      <c r="Q7" s="73">
        <v>760143</v>
      </c>
      <c r="R7" s="74">
        <v>14.0526190466794</v>
      </c>
      <c r="S7" s="73">
        <v>25.967663078239799</v>
      </c>
      <c r="T7" s="73">
        <v>18.290053566894699</v>
      </c>
      <c r="U7" s="75">
        <v>29.5660394553515</v>
      </c>
      <c r="V7" s="63"/>
      <c r="W7" s="63"/>
    </row>
    <row r="8" spans="1:23" ht="12" customHeight="1" thickBot="1" x14ac:dyDescent="0.25">
      <c r="A8" s="53">
        <v>42475</v>
      </c>
      <c r="B8" s="62" t="s">
        <v>6</v>
      </c>
      <c r="C8" s="51"/>
      <c r="D8" s="76">
        <v>572387.29</v>
      </c>
      <c r="E8" s="76">
        <v>745985.51659999997</v>
      </c>
      <c r="F8" s="77">
        <v>76.729008440912693</v>
      </c>
      <c r="G8" s="76">
        <v>541532.25589999999</v>
      </c>
      <c r="H8" s="77">
        <v>5.6977278387084302</v>
      </c>
      <c r="I8" s="76">
        <v>137198.54980000001</v>
      </c>
      <c r="J8" s="77">
        <v>23.969531154334302</v>
      </c>
      <c r="K8" s="76">
        <v>110722.6308</v>
      </c>
      <c r="L8" s="77">
        <v>20.446174644940498</v>
      </c>
      <c r="M8" s="77">
        <v>0.23911930929300201</v>
      </c>
      <c r="N8" s="76">
        <v>9553279.7698999997</v>
      </c>
      <c r="O8" s="76">
        <v>98939275.566699997</v>
      </c>
      <c r="P8" s="76">
        <v>21082</v>
      </c>
      <c r="Q8" s="76">
        <v>18845</v>
      </c>
      <c r="R8" s="77">
        <v>11.8705226850623</v>
      </c>
      <c r="S8" s="76">
        <v>27.150521297789599</v>
      </c>
      <c r="T8" s="76">
        <v>27.4780734412311</v>
      </c>
      <c r="U8" s="78">
        <v>-1.2064304027495001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65651.013699999996</v>
      </c>
      <c r="E9" s="76">
        <v>88746.354099999997</v>
      </c>
      <c r="F9" s="77">
        <v>73.976012159354696</v>
      </c>
      <c r="G9" s="76">
        <v>63296.332399999999</v>
      </c>
      <c r="H9" s="77">
        <v>3.7200912133733799</v>
      </c>
      <c r="I9" s="76">
        <v>11819.606100000001</v>
      </c>
      <c r="J9" s="77">
        <v>18.0036916931871</v>
      </c>
      <c r="K9" s="76">
        <v>14581.1363</v>
      </c>
      <c r="L9" s="77">
        <v>23.036305180930199</v>
      </c>
      <c r="M9" s="77">
        <v>-0.189390603254974</v>
      </c>
      <c r="N9" s="76">
        <v>1575575.5133</v>
      </c>
      <c r="O9" s="76">
        <v>13533166.4673</v>
      </c>
      <c r="P9" s="76">
        <v>4072</v>
      </c>
      <c r="Q9" s="76">
        <v>3102</v>
      </c>
      <c r="R9" s="77">
        <v>31.270148291424899</v>
      </c>
      <c r="S9" s="76">
        <v>16.1225475687623</v>
      </c>
      <c r="T9" s="76">
        <v>16.331468020631899</v>
      </c>
      <c r="U9" s="78">
        <v>-1.2958277901090101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132019.5148</v>
      </c>
      <c r="E10" s="76">
        <v>158065.43590000001</v>
      </c>
      <c r="F10" s="77">
        <v>83.522064168109495</v>
      </c>
      <c r="G10" s="76">
        <v>96877.067200000005</v>
      </c>
      <c r="H10" s="77">
        <v>36.275300869141098</v>
      </c>
      <c r="I10" s="76">
        <v>28411.25</v>
      </c>
      <c r="J10" s="77">
        <v>21.520492665831298</v>
      </c>
      <c r="K10" s="76">
        <v>21761.882000000001</v>
      </c>
      <c r="L10" s="77">
        <v>22.463398850703399</v>
      </c>
      <c r="M10" s="77">
        <v>0.30555114672526901</v>
      </c>
      <c r="N10" s="76">
        <v>2245136.2083999999</v>
      </c>
      <c r="O10" s="76">
        <v>23441241.802700002</v>
      </c>
      <c r="P10" s="76">
        <v>92026</v>
      </c>
      <c r="Q10" s="76">
        <v>79105</v>
      </c>
      <c r="R10" s="77">
        <v>16.333986473674202</v>
      </c>
      <c r="S10" s="76">
        <v>1.4345892986764599</v>
      </c>
      <c r="T10" s="76">
        <v>1.2225598533594599</v>
      </c>
      <c r="U10" s="78">
        <v>14.779801125842701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44204.567900000002</v>
      </c>
      <c r="E11" s="76">
        <v>83927.978400000007</v>
      </c>
      <c r="F11" s="77">
        <v>52.669644548473997</v>
      </c>
      <c r="G11" s="76">
        <v>40441.397599999997</v>
      </c>
      <c r="H11" s="77">
        <v>9.3052429523355702</v>
      </c>
      <c r="I11" s="76">
        <v>9791.6409000000003</v>
      </c>
      <c r="J11" s="77">
        <v>22.150744516156699</v>
      </c>
      <c r="K11" s="76">
        <v>8626.7648000000008</v>
      </c>
      <c r="L11" s="77">
        <v>21.331519957163898</v>
      </c>
      <c r="M11" s="77">
        <v>0.13503046935973001</v>
      </c>
      <c r="N11" s="76">
        <v>820344.67980000004</v>
      </c>
      <c r="O11" s="76">
        <v>7861994.8505999995</v>
      </c>
      <c r="P11" s="76">
        <v>2064</v>
      </c>
      <c r="Q11" s="76">
        <v>1912</v>
      </c>
      <c r="R11" s="77">
        <v>7.94979079497908</v>
      </c>
      <c r="S11" s="76">
        <v>21.416941812015502</v>
      </c>
      <c r="T11" s="76">
        <v>19.730422541841001</v>
      </c>
      <c r="U11" s="78">
        <v>7.8746969804452496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167211.9774</v>
      </c>
      <c r="E12" s="76">
        <v>162060.3438</v>
      </c>
      <c r="F12" s="77">
        <v>103.178836647636</v>
      </c>
      <c r="G12" s="76">
        <v>114100.9742</v>
      </c>
      <c r="H12" s="77">
        <v>46.547370495632499</v>
      </c>
      <c r="I12" s="76">
        <v>23239.324000000001</v>
      </c>
      <c r="J12" s="77">
        <v>13.8981216306099</v>
      </c>
      <c r="K12" s="76">
        <v>16352.9609</v>
      </c>
      <c r="L12" s="77">
        <v>14.332008131092699</v>
      </c>
      <c r="M12" s="77">
        <v>0.42110802698733302</v>
      </c>
      <c r="N12" s="76">
        <v>1822419.2986000001</v>
      </c>
      <c r="O12" s="76">
        <v>25496459.005199999</v>
      </c>
      <c r="P12" s="76">
        <v>1784</v>
      </c>
      <c r="Q12" s="76">
        <v>1468</v>
      </c>
      <c r="R12" s="77">
        <v>21.525885558583099</v>
      </c>
      <c r="S12" s="76">
        <v>93.728686883408102</v>
      </c>
      <c r="T12" s="76">
        <v>92.717768869209806</v>
      </c>
      <c r="U12" s="78">
        <v>1.0785577476998001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269254.2463</v>
      </c>
      <c r="E13" s="76">
        <v>274511.80790000001</v>
      </c>
      <c r="F13" s="77">
        <v>98.084759398795995</v>
      </c>
      <c r="G13" s="76">
        <v>203251.44260000001</v>
      </c>
      <c r="H13" s="77">
        <v>32.473473671669801</v>
      </c>
      <c r="I13" s="76">
        <v>43465.129399999998</v>
      </c>
      <c r="J13" s="77">
        <v>16.1427832605365</v>
      </c>
      <c r="K13" s="76">
        <v>47105.912499999999</v>
      </c>
      <c r="L13" s="77">
        <v>23.176176216719298</v>
      </c>
      <c r="M13" s="77">
        <v>-7.7289302059480994E-2</v>
      </c>
      <c r="N13" s="76">
        <v>2985968.3834000002</v>
      </c>
      <c r="O13" s="76">
        <v>42493484.092299998</v>
      </c>
      <c r="P13" s="76">
        <v>12127</v>
      </c>
      <c r="Q13" s="76">
        <v>9223</v>
      </c>
      <c r="R13" s="77">
        <v>31.486501138458198</v>
      </c>
      <c r="S13" s="76">
        <v>22.202873447678702</v>
      </c>
      <c r="T13" s="76">
        <v>21.255142719288699</v>
      </c>
      <c r="U13" s="78">
        <v>4.2685048429579799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121338.7812</v>
      </c>
      <c r="E14" s="76">
        <v>166419.49780000001</v>
      </c>
      <c r="F14" s="77">
        <v>72.911397284603495</v>
      </c>
      <c r="G14" s="76">
        <v>123245.84390000001</v>
      </c>
      <c r="H14" s="77">
        <v>-1.54736471401614</v>
      </c>
      <c r="I14" s="76">
        <v>21605.2258</v>
      </c>
      <c r="J14" s="77">
        <v>17.8057053040516</v>
      </c>
      <c r="K14" s="76">
        <v>22419.374</v>
      </c>
      <c r="L14" s="77">
        <v>18.190774869609999</v>
      </c>
      <c r="M14" s="77">
        <v>-3.6314492991642001E-2</v>
      </c>
      <c r="N14" s="76">
        <v>1973214.2742000001</v>
      </c>
      <c r="O14" s="76">
        <v>18507358.2577</v>
      </c>
      <c r="P14" s="76">
        <v>2156</v>
      </c>
      <c r="Q14" s="76">
        <v>1847</v>
      </c>
      <c r="R14" s="77">
        <v>16.7298321602599</v>
      </c>
      <c r="S14" s="76">
        <v>56.279583116883103</v>
      </c>
      <c r="T14" s="76">
        <v>85.821269572279405</v>
      </c>
      <c r="U14" s="78">
        <v>-52.490947550274498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130974.7108</v>
      </c>
      <c r="E15" s="76">
        <v>151061.9246</v>
      </c>
      <c r="F15" s="77">
        <v>86.702662598011202</v>
      </c>
      <c r="G15" s="76">
        <v>82856.772800000006</v>
      </c>
      <c r="H15" s="77">
        <v>58.073632817135298</v>
      </c>
      <c r="I15" s="76">
        <v>2509.2910000000002</v>
      </c>
      <c r="J15" s="77">
        <v>1.91585916447009</v>
      </c>
      <c r="K15" s="76">
        <v>17862.580300000001</v>
      </c>
      <c r="L15" s="77">
        <v>21.5583828531637</v>
      </c>
      <c r="M15" s="77">
        <v>-0.85952247895563005</v>
      </c>
      <c r="N15" s="76">
        <v>1576223.9039</v>
      </c>
      <c r="O15" s="76">
        <v>14900088.7743</v>
      </c>
      <c r="P15" s="76">
        <v>5189</v>
      </c>
      <c r="Q15" s="76">
        <v>4366</v>
      </c>
      <c r="R15" s="77">
        <v>18.850206138341701</v>
      </c>
      <c r="S15" s="76">
        <v>25.2408384659857</v>
      </c>
      <c r="T15" s="76">
        <v>24.410599862574401</v>
      </c>
      <c r="U15" s="78">
        <v>3.28926713163718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1004768.5821</v>
      </c>
      <c r="E16" s="76">
        <v>1107020.8443</v>
      </c>
      <c r="F16" s="77">
        <v>90.763293868720496</v>
      </c>
      <c r="G16" s="76">
        <v>650650.60800000001</v>
      </c>
      <c r="H16" s="77">
        <v>54.4252122023684</v>
      </c>
      <c r="I16" s="76">
        <v>-84680.444000000003</v>
      </c>
      <c r="J16" s="77">
        <v>-8.4278554792204101</v>
      </c>
      <c r="K16" s="76">
        <v>40995.033199999998</v>
      </c>
      <c r="L16" s="77">
        <v>6.3006216694413704</v>
      </c>
      <c r="M16" s="77">
        <v>-3.0656269159942999</v>
      </c>
      <c r="N16" s="76">
        <v>13186681.643300001</v>
      </c>
      <c r="O16" s="76">
        <v>124766433.6754</v>
      </c>
      <c r="P16" s="76">
        <v>39694</v>
      </c>
      <c r="Q16" s="76">
        <v>32373</v>
      </c>
      <c r="R16" s="77">
        <v>22.614524449386799</v>
      </c>
      <c r="S16" s="76">
        <v>25.312857915554002</v>
      </c>
      <c r="T16" s="76">
        <v>20.646582686189099</v>
      </c>
      <c r="U16" s="78">
        <v>18.434406912613301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3286990.5218000002</v>
      </c>
      <c r="E17" s="76">
        <v>909474.15890000004</v>
      </c>
      <c r="F17" s="77">
        <v>361.41659327358798</v>
      </c>
      <c r="G17" s="76">
        <v>679835.09069999994</v>
      </c>
      <c r="H17" s="77">
        <v>383.49821401768401</v>
      </c>
      <c r="I17" s="76">
        <v>-53061.282099999997</v>
      </c>
      <c r="J17" s="77">
        <v>-1.6142815669253301</v>
      </c>
      <c r="K17" s="76">
        <v>10156.8747</v>
      </c>
      <c r="L17" s="77">
        <v>1.49402036448896</v>
      </c>
      <c r="M17" s="77">
        <v>-6.2241741349826798</v>
      </c>
      <c r="N17" s="76">
        <v>13081101.159499999</v>
      </c>
      <c r="O17" s="76">
        <v>162655307.66780001</v>
      </c>
      <c r="P17" s="76">
        <v>9542</v>
      </c>
      <c r="Q17" s="76">
        <v>8281</v>
      </c>
      <c r="R17" s="77">
        <v>15.2276295133438</v>
      </c>
      <c r="S17" s="76">
        <v>344.47605552295101</v>
      </c>
      <c r="T17" s="76">
        <v>60.5378352735177</v>
      </c>
      <c r="U17" s="78">
        <v>82.426112264431595</v>
      </c>
    </row>
    <row r="18" spans="1:21" ht="12" customHeight="1" thickBot="1" x14ac:dyDescent="0.25">
      <c r="A18" s="54"/>
      <c r="B18" s="62" t="s">
        <v>16</v>
      </c>
      <c r="C18" s="51"/>
      <c r="D18" s="76">
        <v>1547414.8499</v>
      </c>
      <c r="E18" s="76">
        <v>2181963.2862</v>
      </c>
      <c r="F18" s="77">
        <v>70.918464104632207</v>
      </c>
      <c r="G18" s="76">
        <v>1337667.4620999999</v>
      </c>
      <c r="H18" s="77">
        <v>15.6800844561711</v>
      </c>
      <c r="I18" s="76">
        <v>181052.4406</v>
      </c>
      <c r="J18" s="77">
        <v>11.700316861486799</v>
      </c>
      <c r="K18" s="76">
        <v>182875.61230000001</v>
      </c>
      <c r="L18" s="77">
        <v>13.671231264974001</v>
      </c>
      <c r="M18" s="77">
        <v>-9.9694632710739996E-3</v>
      </c>
      <c r="N18" s="76">
        <v>24349816.578000002</v>
      </c>
      <c r="O18" s="76">
        <v>303629656.60790002</v>
      </c>
      <c r="P18" s="76">
        <v>69320</v>
      </c>
      <c r="Q18" s="76">
        <v>55037</v>
      </c>
      <c r="R18" s="77">
        <v>25.951632538110701</v>
      </c>
      <c r="S18" s="76">
        <v>22.322776253606499</v>
      </c>
      <c r="T18" s="76">
        <v>23.431812729618301</v>
      </c>
      <c r="U18" s="78">
        <v>-4.9681834526859801</v>
      </c>
    </row>
    <row r="19" spans="1:21" ht="12" customHeight="1" thickBot="1" x14ac:dyDescent="0.25">
      <c r="A19" s="54"/>
      <c r="B19" s="62" t="s">
        <v>17</v>
      </c>
      <c r="C19" s="51"/>
      <c r="D19" s="76">
        <v>690504.86360000004</v>
      </c>
      <c r="E19" s="76">
        <v>598366.07519999996</v>
      </c>
      <c r="F19" s="77">
        <v>115.398397773337</v>
      </c>
      <c r="G19" s="76">
        <v>552253.21219999995</v>
      </c>
      <c r="H19" s="77">
        <v>25.0341054331309</v>
      </c>
      <c r="I19" s="76">
        <v>4911.3944000000001</v>
      </c>
      <c r="J19" s="77">
        <v>0.71127585899888801</v>
      </c>
      <c r="K19" s="76">
        <v>39871.6976</v>
      </c>
      <c r="L19" s="77">
        <v>7.2198217627678298</v>
      </c>
      <c r="M19" s="77">
        <v>-0.87682003286461496</v>
      </c>
      <c r="N19" s="76">
        <v>7761941.2165999999</v>
      </c>
      <c r="O19" s="76">
        <v>85150522.547499999</v>
      </c>
      <c r="P19" s="76">
        <v>10661</v>
      </c>
      <c r="Q19" s="76">
        <v>7799</v>
      </c>
      <c r="R19" s="77">
        <v>36.697012437491999</v>
      </c>
      <c r="S19" s="76">
        <v>64.769239621048698</v>
      </c>
      <c r="T19" s="76">
        <v>48.768511591229696</v>
      </c>
      <c r="U19" s="78">
        <v>24.704208546272799</v>
      </c>
    </row>
    <row r="20" spans="1:21" ht="12" thickBot="1" x14ac:dyDescent="0.25">
      <c r="A20" s="54"/>
      <c r="B20" s="62" t="s">
        <v>18</v>
      </c>
      <c r="C20" s="51"/>
      <c r="D20" s="76">
        <v>1005030.9201</v>
      </c>
      <c r="E20" s="76">
        <v>1123945.3119000001</v>
      </c>
      <c r="F20" s="77">
        <v>89.419913002797401</v>
      </c>
      <c r="G20" s="76">
        <v>765569.33050000004</v>
      </c>
      <c r="H20" s="77">
        <v>31.278890109613702</v>
      </c>
      <c r="I20" s="76">
        <v>58651.905899999998</v>
      </c>
      <c r="J20" s="77">
        <v>5.83583099056934</v>
      </c>
      <c r="K20" s="76">
        <v>59632.957999999999</v>
      </c>
      <c r="L20" s="77">
        <v>7.7893608879359402</v>
      </c>
      <c r="M20" s="77">
        <v>-1.6451508241466E-2</v>
      </c>
      <c r="N20" s="76">
        <v>13668867.705499999</v>
      </c>
      <c r="O20" s="76">
        <v>140550208.8319</v>
      </c>
      <c r="P20" s="76">
        <v>37755</v>
      </c>
      <c r="Q20" s="76">
        <v>32763</v>
      </c>
      <c r="R20" s="77">
        <v>15.2366999359033</v>
      </c>
      <c r="S20" s="76">
        <v>26.619809829161699</v>
      </c>
      <c r="T20" s="76">
        <v>30.636501611574001</v>
      </c>
      <c r="U20" s="78">
        <v>-15.0891077291322</v>
      </c>
    </row>
    <row r="21" spans="1:21" ht="12" customHeight="1" thickBot="1" x14ac:dyDescent="0.25">
      <c r="A21" s="54"/>
      <c r="B21" s="62" t="s">
        <v>19</v>
      </c>
      <c r="C21" s="51"/>
      <c r="D21" s="76">
        <v>380635.0943</v>
      </c>
      <c r="E21" s="76">
        <v>454625.46360000002</v>
      </c>
      <c r="F21" s="77">
        <v>83.724983481105696</v>
      </c>
      <c r="G21" s="76">
        <v>318653.21179999999</v>
      </c>
      <c r="H21" s="77">
        <v>19.4512028138296</v>
      </c>
      <c r="I21" s="76">
        <v>6356.7682999999997</v>
      </c>
      <c r="J21" s="77">
        <v>1.6700426196092899</v>
      </c>
      <c r="K21" s="76">
        <v>30423.852500000001</v>
      </c>
      <c r="L21" s="77">
        <v>9.5476371721290807</v>
      </c>
      <c r="M21" s="77">
        <v>-0.79105971868618497</v>
      </c>
      <c r="N21" s="76">
        <v>4772092.2119000005</v>
      </c>
      <c r="O21" s="76">
        <v>52137972.169100001</v>
      </c>
      <c r="P21" s="76">
        <v>31463</v>
      </c>
      <c r="Q21" s="76">
        <v>26628</v>
      </c>
      <c r="R21" s="77">
        <v>18.157578488808799</v>
      </c>
      <c r="S21" s="76">
        <v>12.097863976734599</v>
      </c>
      <c r="T21" s="76">
        <v>11.483623077212</v>
      </c>
      <c r="U21" s="78">
        <v>5.0772673647502602</v>
      </c>
    </row>
    <row r="22" spans="1:21" ht="12" customHeight="1" thickBot="1" x14ac:dyDescent="0.25">
      <c r="A22" s="54"/>
      <c r="B22" s="62" t="s">
        <v>20</v>
      </c>
      <c r="C22" s="51"/>
      <c r="D22" s="76">
        <v>1153141.2799</v>
      </c>
      <c r="E22" s="76">
        <v>1365790.3476</v>
      </c>
      <c r="F22" s="77">
        <v>84.430328705011604</v>
      </c>
      <c r="G22" s="76">
        <v>994769.50670000003</v>
      </c>
      <c r="H22" s="77">
        <v>15.920449122468099</v>
      </c>
      <c r="I22" s="76">
        <v>68078.775699999998</v>
      </c>
      <c r="J22" s="77">
        <v>5.9037671174085302</v>
      </c>
      <c r="K22" s="76">
        <v>115006.2211</v>
      </c>
      <c r="L22" s="77">
        <v>11.5610923259516</v>
      </c>
      <c r="M22" s="77">
        <v>-0.40804266891958602</v>
      </c>
      <c r="N22" s="76">
        <v>17192102.6217</v>
      </c>
      <c r="O22" s="76">
        <v>161088554.8594</v>
      </c>
      <c r="P22" s="76">
        <v>71331</v>
      </c>
      <c r="Q22" s="76">
        <v>59466</v>
      </c>
      <c r="R22" s="77">
        <v>19.952577943698898</v>
      </c>
      <c r="S22" s="76">
        <v>16.166060757594899</v>
      </c>
      <c r="T22" s="76">
        <v>16.118043645108099</v>
      </c>
      <c r="U22" s="78">
        <v>0.29702419907202599</v>
      </c>
    </row>
    <row r="23" spans="1:21" ht="12" thickBot="1" x14ac:dyDescent="0.25">
      <c r="A23" s="54"/>
      <c r="B23" s="62" t="s">
        <v>21</v>
      </c>
      <c r="C23" s="51"/>
      <c r="D23" s="76">
        <v>2679386.1416000002</v>
      </c>
      <c r="E23" s="76">
        <v>2930644.2675000001</v>
      </c>
      <c r="F23" s="77">
        <v>91.426522533410804</v>
      </c>
      <c r="G23" s="76">
        <v>2122485.9736000001</v>
      </c>
      <c r="H23" s="77">
        <v>26.2381082808961</v>
      </c>
      <c r="I23" s="76">
        <v>116165.2118</v>
      </c>
      <c r="J23" s="77">
        <v>4.3355158853897704</v>
      </c>
      <c r="K23" s="76">
        <v>219758.48389999999</v>
      </c>
      <c r="L23" s="77">
        <v>10.353825025626101</v>
      </c>
      <c r="M23" s="77">
        <v>-0.47139600829763501</v>
      </c>
      <c r="N23" s="76">
        <v>34578049.292599998</v>
      </c>
      <c r="O23" s="76">
        <v>356387881.07450002</v>
      </c>
      <c r="P23" s="76">
        <v>77009</v>
      </c>
      <c r="Q23" s="76">
        <v>65859</v>
      </c>
      <c r="R23" s="77">
        <v>16.930108261589201</v>
      </c>
      <c r="S23" s="76">
        <v>34.793155885675702</v>
      </c>
      <c r="T23" s="76">
        <v>31.075822552726301</v>
      </c>
      <c r="U23" s="78">
        <v>10.684093576230699</v>
      </c>
    </row>
    <row r="24" spans="1:21" ht="12" thickBot="1" x14ac:dyDescent="0.25">
      <c r="A24" s="54"/>
      <c r="B24" s="62" t="s">
        <v>22</v>
      </c>
      <c r="C24" s="51"/>
      <c r="D24" s="76">
        <v>203872.5</v>
      </c>
      <c r="E24" s="76">
        <v>239128.24619999999</v>
      </c>
      <c r="F24" s="77">
        <v>85.256553016947606</v>
      </c>
      <c r="G24" s="76">
        <v>201301.5533</v>
      </c>
      <c r="H24" s="77">
        <v>1.27716187871065</v>
      </c>
      <c r="I24" s="76">
        <v>32758.6921</v>
      </c>
      <c r="J24" s="77">
        <v>16.068225042612401</v>
      </c>
      <c r="K24" s="76">
        <v>28265.481500000002</v>
      </c>
      <c r="L24" s="77">
        <v>14.041362839300101</v>
      </c>
      <c r="M24" s="77">
        <v>0.15896458724752299</v>
      </c>
      <c r="N24" s="76">
        <v>3287352.0277</v>
      </c>
      <c r="O24" s="76">
        <v>36157889.731899999</v>
      </c>
      <c r="P24" s="76">
        <v>21083</v>
      </c>
      <c r="Q24" s="76">
        <v>18793</v>
      </c>
      <c r="R24" s="77">
        <v>12.185388176448701</v>
      </c>
      <c r="S24" s="76">
        <v>9.66999478252621</v>
      </c>
      <c r="T24" s="76">
        <v>9.2659481136593396</v>
      </c>
      <c r="U24" s="78">
        <v>4.17835456950798</v>
      </c>
    </row>
    <row r="25" spans="1:21" ht="12" thickBot="1" x14ac:dyDescent="0.25">
      <c r="A25" s="54"/>
      <c r="B25" s="62" t="s">
        <v>23</v>
      </c>
      <c r="C25" s="51"/>
      <c r="D25" s="76">
        <v>249652.17600000001</v>
      </c>
      <c r="E25" s="76">
        <v>255108.8461</v>
      </c>
      <c r="F25" s="77">
        <v>97.861042381156395</v>
      </c>
      <c r="G25" s="76">
        <v>186495.75510000001</v>
      </c>
      <c r="H25" s="77">
        <v>33.8648034461348</v>
      </c>
      <c r="I25" s="76">
        <v>11481.681200000001</v>
      </c>
      <c r="J25" s="77">
        <v>4.5990711492937297</v>
      </c>
      <c r="K25" s="76">
        <v>16622.487000000001</v>
      </c>
      <c r="L25" s="77">
        <v>8.9130645311937204</v>
      </c>
      <c r="M25" s="77">
        <v>-0.30926814982619599</v>
      </c>
      <c r="N25" s="76">
        <v>3787344.6275999998</v>
      </c>
      <c r="O25" s="76">
        <v>48523844.997900002</v>
      </c>
      <c r="P25" s="76">
        <v>15760</v>
      </c>
      <c r="Q25" s="76">
        <v>14916</v>
      </c>
      <c r="R25" s="77">
        <v>5.6583534459640603</v>
      </c>
      <c r="S25" s="76">
        <v>15.840874111675101</v>
      </c>
      <c r="T25" s="76">
        <v>13.8014515151515</v>
      </c>
      <c r="U25" s="78">
        <v>12.874432194499301</v>
      </c>
    </row>
    <row r="26" spans="1:21" ht="12" thickBot="1" x14ac:dyDescent="0.25">
      <c r="A26" s="54"/>
      <c r="B26" s="62" t="s">
        <v>24</v>
      </c>
      <c r="C26" s="51"/>
      <c r="D26" s="76">
        <v>557812.84360000002</v>
      </c>
      <c r="E26" s="76">
        <v>603308.37329999998</v>
      </c>
      <c r="F26" s="77">
        <v>92.458992496466294</v>
      </c>
      <c r="G26" s="76">
        <v>433446.73190000001</v>
      </c>
      <c r="H26" s="77">
        <v>28.692363454869099</v>
      </c>
      <c r="I26" s="76">
        <v>111105.22319999999</v>
      </c>
      <c r="J26" s="77">
        <v>19.9180109376743</v>
      </c>
      <c r="K26" s="76">
        <v>102487.8826</v>
      </c>
      <c r="L26" s="77">
        <v>23.644862230417001</v>
      </c>
      <c r="M26" s="77">
        <v>8.4081555608213995E-2</v>
      </c>
      <c r="N26" s="76">
        <v>8045585.8645000001</v>
      </c>
      <c r="O26" s="76">
        <v>84231142.533899993</v>
      </c>
      <c r="P26" s="76">
        <v>38854</v>
      </c>
      <c r="Q26" s="76">
        <v>35542</v>
      </c>
      <c r="R26" s="77">
        <v>9.3185526982161999</v>
      </c>
      <c r="S26" s="76">
        <v>14.3566387913728</v>
      </c>
      <c r="T26" s="76">
        <v>14.5268634179281</v>
      </c>
      <c r="U26" s="78">
        <v>-1.1856857933734899</v>
      </c>
    </row>
    <row r="27" spans="1:21" ht="12" thickBot="1" x14ac:dyDescent="0.25">
      <c r="A27" s="54"/>
      <c r="B27" s="62" t="s">
        <v>25</v>
      </c>
      <c r="C27" s="51"/>
      <c r="D27" s="76">
        <v>205174.38529999999</v>
      </c>
      <c r="E27" s="76">
        <v>281732.1629</v>
      </c>
      <c r="F27" s="77">
        <v>72.826042716615902</v>
      </c>
      <c r="G27" s="76">
        <v>220149.024</v>
      </c>
      <c r="H27" s="77">
        <v>-6.80204637200662</v>
      </c>
      <c r="I27" s="76">
        <v>58187.061000000002</v>
      </c>
      <c r="J27" s="77">
        <v>28.3598076411539</v>
      </c>
      <c r="K27" s="76">
        <v>62280.167699999998</v>
      </c>
      <c r="L27" s="77">
        <v>28.290004002016399</v>
      </c>
      <c r="M27" s="77">
        <v>-6.5720868314232003E-2</v>
      </c>
      <c r="N27" s="76">
        <v>3312426.9967</v>
      </c>
      <c r="O27" s="76">
        <v>28415129.092799999</v>
      </c>
      <c r="P27" s="76">
        <v>26662</v>
      </c>
      <c r="Q27" s="76">
        <v>23536</v>
      </c>
      <c r="R27" s="77">
        <v>13.2817811012916</v>
      </c>
      <c r="S27" s="76">
        <v>7.6953861413247298</v>
      </c>
      <c r="T27" s="76">
        <v>7.5924526725017003</v>
      </c>
      <c r="U27" s="78">
        <v>1.3375997894410101</v>
      </c>
    </row>
    <row r="28" spans="1:21" ht="12" thickBot="1" x14ac:dyDescent="0.25">
      <c r="A28" s="54"/>
      <c r="B28" s="62" t="s">
        <v>26</v>
      </c>
      <c r="C28" s="51"/>
      <c r="D28" s="76">
        <v>782950.52749999997</v>
      </c>
      <c r="E28" s="76">
        <v>864117.78980000003</v>
      </c>
      <c r="F28" s="77">
        <v>90.606921503284198</v>
      </c>
      <c r="G28" s="76">
        <v>721946.43149999995</v>
      </c>
      <c r="H28" s="77">
        <v>8.4499477161000396</v>
      </c>
      <c r="I28" s="76">
        <v>33790.493199999997</v>
      </c>
      <c r="J28" s="77">
        <v>4.3157890585877396</v>
      </c>
      <c r="K28" s="76">
        <v>26587.641800000001</v>
      </c>
      <c r="L28" s="77">
        <v>3.6827721060631098</v>
      </c>
      <c r="M28" s="77">
        <v>0.27090975025848302</v>
      </c>
      <c r="N28" s="76">
        <v>11630501.2565</v>
      </c>
      <c r="O28" s="76">
        <v>120334184.8655</v>
      </c>
      <c r="P28" s="76">
        <v>35213</v>
      </c>
      <c r="Q28" s="76">
        <v>32110</v>
      </c>
      <c r="R28" s="77">
        <v>9.6636561818748099</v>
      </c>
      <c r="S28" s="76">
        <v>22.234701033709101</v>
      </c>
      <c r="T28" s="76">
        <v>21.60169450327</v>
      </c>
      <c r="U28" s="78">
        <v>2.8469307029559499</v>
      </c>
    </row>
    <row r="29" spans="1:21" ht="12" thickBot="1" x14ac:dyDescent="0.25">
      <c r="A29" s="54"/>
      <c r="B29" s="62" t="s">
        <v>27</v>
      </c>
      <c r="C29" s="51"/>
      <c r="D29" s="76">
        <v>798220.29029999999</v>
      </c>
      <c r="E29" s="76">
        <v>846046.43799999997</v>
      </c>
      <c r="F29" s="77">
        <v>94.347101346699404</v>
      </c>
      <c r="G29" s="76">
        <v>707702.17330000002</v>
      </c>
      <c r="H29" s="77">
        <v>12.7904251837911</v>
      </c>
      <c r="I29" s="76">
        <v>85864.280100000004</v>
      </c>
      <c r="J29" s="77">
        <v>10.7569653569855</v>
      </c>
      <c r="K29" s="76">
        <v>70239.927899999995</v>
      </c>
      <c r="L29" s="77">
        <v>9.9250688425150297</v>
      </c>
      <c r="M29" s="77">
        <v>0.22244260020090401</v>
      </c>
      <c r="N29" s="76">
        <v>12017883.2952</v>
      </c>
      <c r="O29" s="76">
        <v>85905501.349399999</v>
      </c>
      <c r="P29" s="76">
        <v>102594</v>
      </c>
      <c r="Q29" s="76">
        <v>98488</v>
      </c>
      <c r="R29" s="77">
        <v>4.1690358216229404</v>
      </c>
      <c r="S29" s="76">
        <v>7.7803798496988099</v>
      </c>
      <c r="T29" s="76">
        <v>7.76226196694014</v>
      </c>
      <c r="U29" s="78">
        <v>0.23286630098631</v>
      </c>
    </row>
    <row r="30" spans="1:21" ht="12" thickBot="1" x14ac:dyDescent="0.25">
      <c r="A30" s="54"/>
      <c r="B30" s="62" t="s">
        <v>28</v>
      </c>
      <c r="C30" s="51"/>
      <c r="D30" s="76">
        <v>1118113.2228000001</v>
      </c>
      <c r="E30" s="76">
        <v>1424733.01</v>
      </c>
      <c r="F30" s="77">
        <v>78.478789706711495</v>
      </c>
      <c r="G30" s="76">
        <v>950481.38520000002</v>
      </c>
      <c r="H30" s="77">
        <v>17.636519789887998</v>
      </c>
      <c r="I30" s="76">
        <v>79833.325700000001</v>
      </c>
      <c r="J30" s="77">
        <v>7.1400037198451098</v>
      </c>
      <c r="K30" s="76">
        <v>119552.71369999999</v>
      </c>
      <c r="L30" s="77">
        <v>12.5781225767871</v>
      </c>
      <c r="M30" s="77">
        <v>-0.33223326155247301</v>
      </c>
      <c r="N30" s="76">
        <v>17184589.247000001</v>
      </c>
      <c r="O30" s="76">
        <v>121415283.5608</v>
      </c>
      <c r="P30" s="76">
        <v>74885</v>
      </c>
      <c r="Q30" s="76">
        <v>70626</v>
      </c>
      <c r="R30" s="77">
        <v>6.03035709228896</v>
      </c>
      <c r="S30" s="76">
        <v>14.931070612272199</v>
      </c>
      <c r="T30" s="76">
        <v>14.0301472474726</v>
      </c>
      <c r="U30" s="78">
        <v>6.0338832237459403</v>
      </c>
    </row>
    <row r="31" spans="1:21" ht="12" thickBot="1" x14ac:dyDescent="0.25">
      <c r="A31" s="54"/>
      <c r="B31" s="62" t="s">
        <v>29</v>
      </c>
      <c r="C31" s="51"/>
      <c r="D31" s="76">
        <v>1284217.5011</v>
      </c>
      <c r="E31" s="76">
        <v>1972799.4435000001</v>
      </c>
      <c r="F31" s="77">
        <v>65.096201508534094</v>
      </c>
      <c r="G31" s="76">
        <v>590927.6237</v>
      </c>
      <c r="H31" s="77">
        <v>117.32229965136401</v>
      </c>
      <c r="I31" s="76">
        <v>-13074.212100000001</v>
      </c>
      <c r="J31" s="77">
        <v>-1.0180683637157499</v>
      </c>
      <c r="K31" s="76">
        <v>29846.7889</v>
      </c>
      <c r="L31" s="77">
        <v>5.0508366342935602</v>
      </c>
      <c r="M31" s="77">
        <v>-1.4380441776770201</v>
      </c>
      <c r="N31" s="76">
        <v>12652278.835200001</v>
      </c>
      <c r="O31" s="76">
        <v>146650242.1864</v>
      </c>
      <c r="P31" s="76">
        <v>32968</v>
      </c>
      <c r="Q31" s="76">
        <v>30591</v>
      </c>
      <c r="R31" s="77">
        <v>7.7702592265699097</v>
      </c>
      <c r="S31" s="76">
        <v>38.9534548986896</v>
      </c>
      <c r="T31" s="76">
        <v>36.8265833840018</v>
      </c>
      <c r="U31" s="78">
        <v>5.4600330579646403</v>
      </c>
    </row>
    <row r="32" spans="1:21" ht="12" thickBot="1" x14ac:dyDescent="0.25">
      <c r="A32" s="54"/>
      <c r="B32" s="62" t="s">
        <v>30</v>
      </c>
      <c r="C32" s="51"/>
      <c r="D32" s="76">
        <v>96732.7255</v>
      </c>
      <c r="E32" s="76">
        <v>111839.9953</v>
      </c>
      <c r="F32" s="77">
        <v>86.492068638347007</v>
      </c>
      <c r="G32" s="76">
        <v>105391.5178</v>
      </c>
      <c r="H32" s="77">
        <v>-8.21583413992734</v>
      </c>
      <c r="I32" s="76">
        <v>26744.493399999999</v>
      </c>
      <c r="J32" s="77">
        <v>27.647823693337401</v>
      </c>
      <c r="K32" s="76">
        <v>32265.709800000001</v>
      </c>
      <c r="L32" s="77">
        <v>30.615091682454199</v>
      </c>
      <c r="M32" s="77">
        <v>-0.17111715298449701</v>
      </c>
      <c r="N32" s="76">
        <v>1497345.1466999999</v>
      </c>
      <c r="O32" s="76">
        <v>13813698.9728</v>
      </c>
      <c r="P32" s="76">
        <v>20561</v>
      </c>
      <c r="Q32" s="76">
        <v>18582</v>
      </c>
      <c r="R32" s="77">
        <v>10.650091486384699</v>
      </c>
      <c r="S32" s="76">
        <v>4.70467027381937</v>
      </c>
      <c r="T32" s="76">
        <v>4.5361163437735401</v>
      </c>
      <c r="U32" s="78">
        <v>3.58269379649821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81" t="s">
        <v>77</v>
      </c>
      <c r="C34" s="8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6"/>
      <c r="O34" s="76"/>
      <c r="P34" s="79"/>
      <c r="Q34" s="79"/>
      <c r="R34" s="79"/>
      <c r="S34" s="79"/>
      <c r="T34" s="79"/>
      <c r="U34" s="80"/>
    </row>
    <row r="35" spans="1:21" ht="12" thickBot="1" x14ac:dyDescent="0.25">
      <c r="A35" s="54"/>
      <c r="B35" s="62" t="s">
        <v>31</v>
      </c>
      <c r="C35" s="51"/>
      <c r="D35" s="76">
        <v>116766.90760000001</v>
      </c>
      <c r="E35" s="76">
        <v>155887.75889999999</v>
      </c>
      <c r="F35" s="77">
        <v>74.904475132588502</v>
      </c>
      <c r="G35" s="76">
        <v>105840.6669</v>
      </c>
      <c r="H35" s="77">
        <v>10.3232916231748</v>
      </c>
      <c r="I35" s="76">
        <v>15003.2847</v>
      </c>
      <c r="J35" s="77">
        <v>12.8489184207872</v>
      </c>
      <c r="K35" s="76">
        <v>13735.065500000001</v>
      </c>
      <c r="L35" s="77">
        <v>12.9771154153603</v>
      </c>
      <c r="M35" s="77">
        <v>9.2334412238515004E-2</v>
      </c>
      <c r="N35" s="76">
        <v>1767986.0356000001</v>
      </c>
      <c r="O35" s="76">
        <v>24663628.7027</v>
      </c>
      <c r="P35" s="76">
        <v>7733</v>
      </c>
      <c r="Q35" s="76">
        <v>7282</v>
      </c>
      <c r="R35" s="77">
        <v>6.1933534743202401</v>
      </c>
      <c r="S35" s="76">
        <v>15.099819940514699</v>
      </c>
      <c r="T35" s="76">
        <v>14.3494004257072</v>
      </c>
      <c r="U35" s="78">
        <v>4.9697249223084201</v>
      </c>
    </row>
    <row r="36" spans="1:21" ht="12" customHeight="1" thickBot="1" x14ac:dyDescent="0.25">
      <c r="A36" s="54"/>
      <c r="B36" s="62" t="s">
        <v>68</v>
      </c>
      <c r="C36" s="51"/>
      <c r="D36" s="76">
        <v>74270.080000000002</v>
      </c>
      <c r="E36" s="79"/>
      <c r="F36" s="79"/>
      <c r="G36" s="76">
        <v>19114.36</v>
      </c>
      <c r="H36" s="77">
        <v>288.55645703021202</v>
      </c>
      <c r="I36" s="76">
        <v>749.08</v>
      </c>
      <c r="J36" s="77">
        <v>1.0085891923100101</v>
      </c>
      <c r="K36" s="76">
        <v>-949.72</v>
      </c>
      <c r="L36" s="77">
        <v>-4.9686204508024296</v>
      </c>
      <c r="M36" s="77">
        <v>-1.7887377332266401</v>
      </c>
      <c r="N36" s="76">
        <v>1405447.33</v>
      </c>
      <c r="O36" s="76">
        <v>16606287.560000001</v>
      </c>
      <c r="P36" s="76">
        <v>49</v>
      </c>
      <c r="Q36" s="76">
        <v>64</v>
      </c>
      <c r="R36" s="77">
        <v>-23.4375</v>
      </c>
      <c r="S36" s="76">
        <v>1515.71591836735</v>
      </c>
      <c r="T36" s="76">
        <v>1419.0171875000001</v>
      </c>
      <c r="U36" s="78">
        <v>6.3797397451302098</v>
      </c>
    </row>
    <row r="37" spans="1:21" ht="12" thickBot="1" x14ac:dyDescent="0.25">
      <c r="A37" s="54"/>
      <c r="B37" s="62" t="s">
        <v>35</v>
      </c>
      <c r="C37" s="51"/>
      <c r="D37" s="76">
        <v>1104742.45</v>
      </c>
      <c r="E37" s="79"/>
      <c r="F37" s="79"/>
      <c r="G37" s="76">
        <v>96684.01</v>
      </c>
      <c r="H37" s="77">
        <v>1042.6320132977501</v>
      </c>
      <c r="I37" s="76">
        <v>-153732.82999999999</v>
      </c>
      <c r="J37" s="77">
        <v>-13.915716735606599</v>
      </c>
      <c r="K37" s="76">
        <v>-13427.52</v>
      </c>
      <c r="L37" s="77">
        <v>-13.888046223982601</v>
      </c>
      <c r="M37" s="77">
        <v>10.4490859071519</v>
      </c>
      <c r="N37" s="76">
        <v>2704904.16</v>
      </c>
      <c r="O37" s="76">
        <v>52975045.609999999</v>
      </c>
      <c r="P37" s="76">
        <v>495</v>
      </c>
      <c r="Q37" s="76">
        <v>64</v>
      </c>
      <c r="R37" s="77">
        <v>673.4375</v>
      </c>
      <c r="S37" s="76">
        <v>2231.80292929293</v>
      </c>
      <c r="T37" s="76">
        <v>1590.0925</v>
      </c>
      <c r="U37" s="78">
        <v>28.753005960801101</v>
      </c>
    </row>
    <row r="38" spans="1:21" ht="12" thickBot="1" x14ac:dyDescent="0.25">
      <c r="A38" s="54"/>
      <c r="B38" s="62" t="s">
        <v>36</v>
      </c>
      <c r="C38" s="51"/>
      <c r="D38" s="76">
        <v>620071.05000000005</v>
      </c>
      <c r="E38" s="79"/>
      <c r="F38" s="79"/>
      <c r="G38" s="76">
        <v>20982.91</v>
      </c>
      <c r="H38" s="77">
        <v>2855.12419392734</v>
      </c>
      <c r="I38" s="76">
        <v>-33660.58</v>
      </c>
      <c r="J38" s="77">
        <v>-5.4285037174369002</v>
      </c>
      <c r="K38" s="76">
        <v>-872.64</v>
      </c>
      <c r="L38" s="77">
        <v>-4.15881305309893</v>
      </c>
      <c r="M38" s="77">
        <v>37.573271910524397</v>
      </c>
      <c r="N38" s="76">
        <v>1065128.3600000001</v>
      </c>
      <c r="O38" s="76">
        <v>25430425.559999999</v>
      </c>
      <c r="P38" s="76">
        <v>215</v>
      </c>
      <c r="Q38" s="76">
        <v>17</v>
      </c>
      <c r="R38" s="77">
        <v>1164.7058823529401</v>
      </c>
      <c r="S38" s="76">
        <v>2884.0513953488398</v>
      </c>
      <c r="T38" s="76">
        <v>2181.7488235294099</v>
      </c>
      <c r="U38" s="78">
        <v>24.3512502222409</v>
      </c>
    </row>
    <row r="39" spans="1:21" ht="12" thickBot="1" x14ac:dyDescent="0.25">
      <c r="A39" s="54"/>
      <c r="B39" s="62" t="s">
        <v>37</v>
      </c>
      <c r="C39" s="51"/>
      <c r="D39" s="76">
        <v>714538.81</v>
      </c>
      <c r="E39" s="79"/>
      <c r="F39" s="79"/>
      <c r="G39" s="76">
        <v>120521.74</v>
      </c>
      <c r="H39" s="77">
        <v>492.87130272098602</v>
      </c>
      <c r="I39" s="76">
        <v>-142451.04</v>
      </c>
      <c r="J39" s="77">
        <v>-19.936081568473501</v>
      </c>
      <c r="K39" s="76">
        <v>-19201.12</v>
      </c>
      <c r="L39" s="77">
        <v>-15.9316651087181</v>
      </c>
      <c r="M39" s="77">
        <v>6.4188922312865104</v>
      </c>
      <c r="N39" s="76">
        <v>1976741.75</v>
      </c>
      <c r="O39" s="76">
        <v>29839414.559999999</v>
      </c>
      <c r="P39" s="76">
        <v>330</v>
      </c>
      <c r="Q39" s="76">
        <v>40</v>
      </c>
      <c r="R39" s="77">
        <v>725</v>
      </c>
      <c r="S39" s="76">
        <v>2165.2691212121199</v>
      </c>
      <c r="T39" s="76">
        <v>1284.5952500000001</v>
      </c>
      <c r="U39" s="78">
        <v>40.672721122033998</v>
      </c>
    </row>
    <row r="40" spans="1:21" ht="12" thickBot="1" x14ac:dyDescent="0.25">
      <c r="A40" s="54"/>
      <c r="B40" s="62" t="s">
        <v>70</v>
      </c>
      <c r="C40" s="51"/>
      <c r="D40" s="76">
        <v>0.86</v>
      </c>
      <c r="E40" s="79"/>
      <c r="F40" s="79"/>
      <c r="G40" s="76">
        <v>8.01</v>
      </c>
      <c r="H40" s="77">
        <v>-89.2634207240949</v>
      </c>
      <c r="I40" s="76">
        <v>-2777.01</v>
      </c>
      <c r="J40" s="77">
        <v>-322908.13953488402</v>
      </c>
      <c r="K40" s="76">
        <v>7.85</v>
      </c>
      <c r="L40" s="77">
        <v>98.002496878901397</v>
      </c>
      <c r="M40" s="77">
        <v>-354.75923566878998</v>
      </c>
      <c r="N40" s="76">
        <v>10.19</v>
      </c>
      <c r="O40" s="76">
        <v>1237.5</v>
      </c>
      <c r="P40" s="76">
        <v>2</v>
      </c>
      <c r="Q40" s="76">
        <v>3</v>
      </c>
      <c r="R40" s="77">
        <v>-33.3333333333333</v>
      </c>
      <c r="S40" s="76">
        <v>0.43</v>
      </c>
      <c r="T40" s="76">
        <v>0.85</v>
      </c>
      <c r="U40" s="78">
        <v>-97.674418604651194</v>
      </c>
    </row>
    <row r="41" spans="1:21" ht="12" customHeight="1" thickBot="1" x14ac:dyDescent="0.25">
      <c r="A41" s="54"/>
      <c r="B41" s="62" t="s">
        <v>32</v>
      </c>
      <c r="C41" s="51"/>
      <c r="D41" s="76">
        <v>61321.367299999998</v>
      </c>
      <c r="E41" s="79"/>
      <c r="F41" s="79"/>
      <c r="G41" s="76">
        <v>124846.1535</v>
      </c>
      <c r="H41" s="77">
        <v>-50.882453659255098</v>
      </c>
      <c r="I41" s="76">
        <v>4893.8302999999996</v>
      </c>
      <c r="J41" s="77">
        <v>7.9806281488442901</v>
      </c>
      <c r="K41" s="76">
        <v>6661.5032000000001</v>
      </c>
      <c r="L41" s="77">
        <v>5.3357696759155697</v>
      </c>
      <c r="M41" s="77">
        <v>-0.26535645888453502</v>
      </c>
      <c r="N41" s="76">
        <v>798087.61199999996</v>
      </c>
      <c r="O41" s="76">
        <v>10674929.741599999</v>
      </c>
      <c r="P41" s="76">
        <v>110</v>
      </c>
      <c r="Q41" s="76">
        <v>74</v>
      </c>
      <c r="R41" s="77">
        <v>48.648648648648603</v>
      </c>
      <c r="S41" s="76">
        <v>557.46697545454595</v>
      </c>
      <c r="T41" s="76">
        <v>330.29567162162198</v>
      </c>
      <c r="U41" s="78">
        <v>40.750629873221399</v>
      </c>
    </row>
    <row r="42" spans="1:21" ht="12" thickBot="1" x14ac:dyDescent="0.25">
      <c r="A42" s="54"/>
      <c r="B42" s="62" t="s">
        <v>33</v>
      </c>
      <c r="C42" s="51"/>
      <c r="D42" s="76">
        <v>407750.82169999997</v>
      </c>
      <c r="E42" s="76">
        <v>1120473.2109000001</v>
      </c>
      <c r="F42" s="77">
        <v>36.390947836448603</v>
      </c>
      <c r="G42" s="76">
        <v>308513.2574</v>
      </c>
      <c r="H42" s="77">
        <v>32.166385696461198</v>
      </c>
      <c r="I42" s="76">
        <v>10093.375</v>
      </c>
      <c r="J42" s="77">
        <v>2.4753782120949701</v>
      </c>
      <c r="K42" s="76">
        <v>19689.166000000001</v>
      </c>
      <c r="L42" s="77">
        <v>6.3819513514364798</v>
      </c>
      <c r="M42" s="77">
        <v>-0.48736401531684997</v>
      </c>
      <c r="N42" s="76">
        <v>4548687.6053999998</v>
      </c>
      <c r="O42" s="76">
        <v>59155845.7104</v>
      </c>
      <c r="P42" s="76">
        <v>1662</v>
      </c>
      <c r="Q42" s="76">
        <v>1258</v>
      </c>
      <c r="R42" s="77">
        <v>32.114467408585099</v>
      </c>
      <c r="S42" s="76">
        <v>245.33743784596899</v>
      </c>
      <c r="T42" s="76">
        <v>184.29630310015901</v>
      </c>
      <c r="U42" s="78">
        <v>24.880481055701502</v>
      </c>
    </row>
    <row r="43" spans="1:21" ht="12" thickBot="1" x14ac:dyDescent="0.25">
      <c r="A43" s="54"/>
      <c r="B43" s="62" t="s">
        <v>38</v>
      </c>
      <c r="C43" s="51"/>
      <c r="D43" s="76">
        <v>560482.18999999994</v>
      </c>
      <c r="E43" s="79"/>
      <c r="F43" s="79"/>
      <c r="G43" s="76">
        <v>45952.68</v>
      </c>
      <c r="H43" s="77">
        <v>1119.6942376375</v>
      </c>
      <c r="I43" s="76">
        <v>-103535.64</v>
      </c>
      <c r="J43" s="77">
        <v>-18.472601243582801</v>
      </c>
      <c r="K43" s="76">
        <v>-8133.81</v>
      </c>
      <c r="L43" s="77">
        <v>-17.7004039807907</v>
      </c>
      <c r="M43" s="77">
        <v>11.729045797725799</v>
      </c>
      <c r="N43" s="76">
        <v>1626634.83</v>
      </c>
      <c r="O43" s="76">
        <v>24856081.41</v>
      </c>
      <c r="P43" s="76">
        <v>348</v>
      </c>
      <c r="Q43" s="76">
        <v>42</v>
      </c>
      <c r="R43" s="77">
        <v>728.57142857142901</v>
      </c>
      <c r="S43" s="76">
        <v>1610.5810057471299</v>
      </c>
      <c r="T43" s="76">
        <v>1181.27833333333</v>
      </c>
      <c r="U43" s="78">
        <v>26.655143136662399</v>
      </c>
    </row>
    <row r="44" spans="1:21" ht="12" thickBot="1" x14ac:dyDescent="0.25">
      <c r="A44" s="54"/>
      <c r="B44" s="62" t="s">
        <v>39</v>
      </c>
      <c r="C44" s="51"/>
      <c r="D44" s="76">
        <v>287811.08</v>
      </c>
      <c r="E44" s="79"/>
      <c r="F44" s="79"/>
      <c r="G44" s="76">
        <v>33528.26</v>
      </c>
      <c r="H44" s="77">
        <v>758.41341006064704</v>
      </c>
      <c r="I44" s="76">
        <v>21557.5</v>
      </c>
      <c r="J44" s="77">
        <v>7.4901563900875496</v>
      </c>
      <c r="K44" s="76">
        <v>4584.22</v>
      </c>
      <c r="L44" s="77">
        <v>13.6727047571213</v>
      </c>
      <c r="M44" s="77">
        <v>3.7025448167845298</v>
      </c>
      <c r="N44" s="76">
        <v>785665.23</v>
      </c>
      <c r="O44" s="76">
        <v>9333892.7599999998</v>
      </c>
      <c r="P44" s="76">
        <v>145</v>
      </c>
      <c r="Q44" s="76">
        <v>22</v>
      </c>
      <c r="R44" s="77">
        <v>559.09090909090901</v>
      </c>
      <c r="S44" s="76">
        <v>1984.904</v>
      </c>
      <c r="T44" s="76">
        <v>837.49181818181796</v>
      </c>
      <c r="U44" s="78">
        <v>57.806935842649402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-1523.9315999999999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2">
        <v>17586.941200000001</v>
      </c>
      <c r="E46" s="83"/>
      <c r="F46" s="83"/>
      <c r="G46" s="82">
        <v>14925.604600000001</v>
      </c>
      <c r="H46" s="84">
        <v>17.830678698268599</v>
      </c>
      <c r="I46" s="82">
        <v>2040.3588</v>
      </c>
      <c r="J46" s="84">
        <v>11.601555818017999</v>
      </c>
      <c r="K46" s="82">
        <v>2636.7028</v>
      </c>
      <c r="L46" s="84">
        <v>17.665634797802401</v>
      </c>
      <c r="M46" s="84">
        <v>-0.226170351850045</v>
      </c>
      <c r="N46" s="82">
        <v>199289.43640000001</v>
      </c>
      <c r="O46" s="82">
        <v>3699886.3927000002</v>
      </c>
      <c r="P46" s="82">
        <v>19</v>
      </c>
      <c r="Q46" s="82">
        <v>19</v>
      </c>
      <c r="R46" s="84">
        <v>0</v>
      </c>
      <c r="S46" s="82">
        <v>925.62848421052604</v>
      </c>
      <c r="T46" s="82">
        <v>203.01251578947401</v>
      </c>
      <c r="U46" s="85">
        <v>78.067602796101895</v>
      </c>
    </row>
  </sheetData>
  <mergeCells count="43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7:C37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44:C44"/>
    <mergeCell ref="B45:C45"/>
    <mergeCell ref="B46:C46"/>
    <mergeCell ref="B38:C38"/>
    <mergeCell ref="B39:C39"/>
    <mergeCell ref="B40:C40"/>
    <mergeCell ref="B41:C41"/>
    <mergeCell ref="B42:C42"/>
    <mergeCell ref="B43:C43"/>
    <mergeCell ref="B19:C19"/>
    <mergeCell ref="B20:C20"/>
    <mergeCell ref="B21:C21"/>
    <mergeCell ref="B22:C22"/>
  </mergeCells>
  <phoneticPr fontId="3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56669</v>
      </c>
      <c r="D2" s="37">
        <v>572387.93777692295</v>
      </c>
      <c r="E2" s="37">
        <v>435188.74931965797</v>
      </c>
      <c r="F2" s="37">
        <v>137199.188457265</v>
      </c>
      <c r="G2" s="37">
        <v>435188.74931965797</v>
      </c>
      <c r="H2" s="37">
        <v>0.23969615605480399</v>
      </c>
    </row>
    <row r="3" spans="1:8" x14ac:dyDescent="0.2">
      <c r="A3" s="37">
        <v>2</v>
      </c>
      <c r="B3" s="37">
        <v>13</v>
      </c>
      <c r="C3" s="37">
        <v>7450</v>
      </c>
      <c r="D3" s="37">
        <v>65651.037950427402</v>
      </c>
      <c r="E3" s="37">
        <v>53831.407029059803</v>
      </c>
      <c r="F3" s="37">
        <v>11819.630921367499</v>
      </c>
      <c r="G3" s="37">
        <v>53831.407029059803</v>
      </c>
      <c r="H3" s="37">
        <v>0.18003722850950901</v>
      </c>
    </row>
    <row r="4" spans="1:8" x14ac:dyDescent="0.2">
      <c r="A4" s="37">
        <v>3</v>
      </c>
      <c r="B4" s="37">
        <v>14</v>
      </c>
      <c r="C4" s="37">
        <v>105385</v>
      </c>
      <c r="D4" s="37">
        <v>132021.615151751</v>
      </c>
      <c r="E4" s="37">
        <v>103608.265674801</v>
      </c>
      <c r="F4" s="37">
        <v>28413.349476949701</v>
      </c>
      <c r="G4" s="37">
        <v>103608.265674801</v>
      </c>
      <c r="H4" s="37">
        <v>0.215217405455086</v>
      </c>
    </row>
    <row r="5" spans="1:8" x14ac:dyDescent="0.2">
      <c r="A5" s="37">
        <v>4</v>
      </c>
      <c r="B5" s="37">
        <v>15</v>
      </c>
      <c r="C5" s="37">
        <v>2755</v>
      </c>
      <c r="D5" s="37">
        <v>44204.596507866299</v>
      </c>
      <c r="E5" s="37">
        <v>34412.926858429797</v>
      </c>
      <c r="F5" s="37">
        <v>9791.6696494365005</v>
      </c>
      <c r="G5" s="37">
        <v>34412.926858429797</v>
      </c>
      <c r="H5" s="37">
        <v>0.22150795218081101</v>
      </c>
    </row>
    <row r="6" spans="1:8" x14ac:dyDescent="0.2">
      <c r="A6" s="37">
        <v>5</v>
      </c>
      <c r="B6" s="37">
        <v>16</v>
      </c>
      <c r="C6" s="37">
        <v>7695</v>
      </c>
      <c r="D6" s="37">
        <v>167211.984176923</v>
      </c>
      <c r="E6" s="37">
        <v>143972.65614786299</v>
      </c>
      <c r="F6" s="37">
        <v>23239.328029059801</v>
      </c>
      <c r="G6" s="37">
        <v>143972.65614786299</v>
      </c>
      <c r="H6" s="37">
        <v>0.13898123476886001</v>
      </c>
    </row>
    <row r="7" spans="1:8" x14ac:dyDescent="0.2">
      <c r="A7" s="37">
        <v>6</v>
      </c>
      <c r="B7" s="37">
        <v>17</v>
      </c>
      <c r="C7" s="37">
        <v>24645</v>
      </c>
      <c r="D7" s="37">
        <v>269254.46885042702</v>
      </c>
      <c r="E7" s="37">
        <v>225789.116005983</v>
      </c>
      <c r="F7" s="37">
        <v>43465.352844444402</v>
      </c>
      <c r="G7" s="37">
        <v>225789.116005983</v>
      </c>
      <c r="H7" s="37">
        <v>0.161428529041758</v>
      </c>
    </row>
    <row r="8" spans="1:8" x14ac:dyDescent="0.2">
      <c r="A8" s="37">
        <v>7</v>
      </c>
      <c r="B8" s="37">
        <v>18</v>
      </c>
      <c r="C8" s="37">
        <v>46939</v>
      </c>
      <c r="D8" s="37">
        <v>121338.783504274</v>
      </c>
      <c r="E8" s="37">
        <v>99733.554932478597</v>
      </c>
      <c r="F8" s="37">
        <v>21605.228571794902</v>
      </c>
      <c r="G8" s="37">
        <v>99733.554932478597</v>
      </c>
      <c r="H8" s="37">
        <v>0.17805707250257599</v>
      </c>
    </row>
    <row r="9" spans="1:8" x14ac:dyDescent="0.2">
      <c r="A9" s="37">
        <v>8</v>
      </c>
      <c r="B9" s="37">
        <v>19</v>
      </c>
      <c r="C9" s="37">
        <v>21992</v>
      </c>
      <c r="D9" s="37">
        <v>130974.93597606799</v>
      </c>
      <c r="E9" s="37">
        <v>128465.421250427</v>
      </c>
      <c r="F9" s="37">
        <v>2509.5147256410301</v>
      </c>
      <c r="G9" s="37">
        <v>128465.421250427</v>
      </c>
      <c r="H9" s="37">
        <v>1.9160266862810801E-2</v>
      </c>
    </row>
    <row r="10" spans="1:8" x14ac:dyDescent="0.2">
      <c r="A10" s="37">
        <v>9</v>
      </c>
      <c r="B10" s="37">
        <v>21</v>
      </c>
      <c r="C10" s="37">
        <v>293600</v>
      </c>
      <c r="D10" s="37">
        <v>1004768.0103188</v>
      </c>
      <c r="E10" s="37">
        <v>1089449.02656667</v>
      </c>
      <c r="F10" s="37">
        <v>-84681.016247863197</v>
      </c>
      <c r="G10" s="37">
        <v>1089449.02656667</v>
      </c>
      <c r="H10" s="37">
        <v>-8.4279172284749404E-2</v>
      </c>
    </row>
    <row r="11" spans="1:8" x14ac:dyDescent="0.2">
      <c r="A11" s="37">
        <v>10</v>
      </c>
      <c r="B11" s="37">
        <v>22</v>
      </c>
      <c r="C11" s="37">
        <v>224894</v>
      </c>
      <c r="D11" s="37">
        <v>3286990.5284435898</v>
      </c>
      <c r="E11" s="37">
        <v>3340051.8029615399</v>
      </c>
      <c r="F11" s="37">
        <v>-53061.274517948703</v>
      </c>
      <c r="G11" s="37">
        <v>3340051.8029615399</v>
      </c>
      <c r="H11" s="37">
        <v>-1.61428133299409E-2</v>
      </c>
    </row>
    <row r="12" spans="1:8" x14ac:dyDescent="0.2">
      <c r="A12" s="37">
        <v>11</v>
      </c>
      <c r="B12" s="37">
        <v>23</v>
      </c>
      <c r="C12" s="37">
        <v>174592.16200000001</v>
      </c>
      <c r="D12" s="37">
        <v>1547414.79627692</v>
      </c>
      <c r="E12" s="37">
        <v>1366362.4088735001</v>
      </c>
      <c r="F12" s="37">
        <v>181052.38740341901</v>
      </c>
      <c r="G12" s="37">
        <v>1366362.4088735001</v>
      </c>
      <c r="H12" s="37">
        <v>0.117003138291705</v>
      </c>
    </row>
    <row r="13" spans="1:8" x14ac:dyDescent="0.2">
      <c r="A13" s="37">
        <v>12</v>
      </c>
      <c r="B13" s="37">
        <v>24</v>
      </c>
      <c r="C13" s="37">
        <v>18727</v>
      </c>
      <c r="D13" s="37">
        <v>690504.89081367501</v>
      </c>
      <c r="E13" s="37">
        <v>685593.47020940203</v>
      </c>
      <c r="F13" s="37">
        <v>4911.4206042735004</v>
      </c>
      <c r="G13" s="37">
        <v>685593.47020940203</v>
      </c>
      <c r="H13" s="37">
        <v>7.1127962591054196E-3</v>
      </c>
    </row>
    <row r="14" spans="1:8" x14ac:dyDescent="0.2">
      <c r="A14" s="37">
        <v>13</v>
      </c>
      <c r="B14" s="37">
        <v>25</v>
      </c>
      <c r="C14" s="37">
        <v>79935</v>
      </c>
      <c r="D14" s="37">
        <v>1005030.9039</v>
      </c>
      <c r="E14" s="37">
        <v>946379.01419999998</v>
      </c>
      <c r="F14" s="37">
        <v>58651.8897</v>
      </c>
      <c r="G14" s="37">
        <v>946379.01419999998</v>
      </c>
      <c r="H14" s="37">
        <v>5.83582947274583E-2</v>
      </c>
    </row>
    <row r="15" spans="1:8" x14ac:dyDescent="0.2">
      <c r="A15" s="37">
        <v>14</v>
      </c>
      <c r="B15" s="37">
        <v>26</v>
      </c>
      <c r="C15" s="37">
        <v>77722</v>
      </c>
      <c r="D15" s="37">
        <v>380634.87285698502</v>
      </c>
      <c r="E15" s="37">
        <v>374278.32559273898</v>
      </c>
      <c r="F15" s="37">
        <v>6356.5472642462701</v>
      </c>
      <c r="G15" s="37">
        <v>374278.32559273898</v>
      </c>
      <c r="H15" s="37">
        <v>1.6699855209101101E-2</v>
      </c>
    </row>
    <row r="16" spans="1:8" x14ac:dyDescent="0.2">
      <c r="A16" s="37">
        <v>15</v>
      </c>
      <c r="B16" s="37">
        <v>27</v>
      </c>
      <c r="C16" s="37">
        <v>159356.33799999999</v>
      </c>
      <c r="D16" s="37">
        <v>1153142.5969</v>
      </c>
      <c r="E16" s="37">
        <v>1085062.5041</v>
      </c>
      <c r="F16" s="37">
        <v>68080.092799999999</v>
      </c>
      <c r="G16" s="37">
        <v>1085062.5041</v>
      </c>
      <c r="H16" s="37">
        <v>5.9038745930486101E-2</v>
      </c>
    </row>
    <row r="17" spans="1:8" x14ac:dyDescent="0.2">
      <c r="A17" s="37">
        <v>16</v>
      </c>
      <c r="B17" s="37">
        <v>29</v>
      </c>
      <c r="C17" s="37">
        <v>212274</v>
      </c>
      <c r="D17" s="37">
        <v>2679386.7865102598</v>
      </c>
      <c r="E17" s="37">
        <v>2563220.9446068401</v>
      </c>
      <c r="F17" s="37">
        <v>116165.841903419</v>
      </c>
      <c r="G17" s="37">
        <v>2563220.9446068401</v>
      </c>
      <c r="H17" s="37">
        <v>4.3355383585629299E-2</v>
      </c>
    </row>
    <row r="18" spans="1:8" x14ac:dyDescent="0.2">
      <c r="A18" s="37">
        <v>17</v>
      </c>
      <c r="B18" s="37">
        <v>31</v>
      </c>
      <c r="C18" s="37">
        <v>23745.173999999999</v>
      </c>
      <c r="D18" s="37">
        <v>203872.55042416599</v>
      </c>
      <c r="E18" s="37">
        <v>171113.799524656</v>
      </c>
      <c r="F18" s="37">
        <v>32758.750899510102</v>
      </c>
      <c r="G18" s="37">
        <v>171113.799524656</v>
      </c>
      <c r="H18" s="37">
        <v>0.160682499097373</v>
      </c>
    </row>
    <row r="19" spans="1:8" x14ac:dyDescent="0.2">
      <c r="A19" s="37">
        <v>18</v>
      </c>
      <c r="B19" s="37">
        <v>32</v>
      </c>
      <c r="C19" s="37">
        <v>17928.582999999999</v>
      </c>
      <c r="D19" s="37">
        <v>249652.15951285101</v>
      </c>
      <c r="E19" s="37">
        <v>238170.487892787</v>
      </c>
      <c r="F19" s="37">
        <v>11481.6716200639</v>
      </c>
      <c r="G19" s="37">
        <v>238170.487892787</v>
      </c>
      <c r="H19" s="37">
        <v>4.5990676157050797E-2</v>
      </c>
    </row>
    <row r="20" spans="1:8" x14ac:dyDescent="0.2">
      <c r="A20" s="37">
        <v>19</v>
      </c>
      <c r="B20" s="37">
        <v>33</v>
      </c>
      <c r="C20" s="37">
        <v>43134.94</v>
      </c>
      <c r="D20" s="37">
        <v>557812.79967454099</v>
      </c>
      <c r="E20" s="37">
        <v>446707.61267592403</v>
      </c>
      <c r="F20" s="37">
        <v>111105.186998616</v>
      </c>
      <c r="G20" s="37">
        <v>446707.61267592403</v>
      </c>
      <c r="H20" s="37">
        <v>0.19918006016255099</v>
      </c>
    </row>
    <row r="21" spans="1:8" x14ac:dyDescent="0.2">
      <c r="A21" s="37">
        <v>20</v>
      </c>
      <c r="B21" s="37">
        <v>34</v>
      </c>
      <c r="C21" s="37">
        <v>34392.739000000001</v>
      </c>
      <c r="D21" s="37">
        <v>205174.18186198501</v>
      </c>
      <c r="E21" s="37">
        <v>146987.33780196801</v>
      </c>
      <c r="F21" s="37">
        <v>58186.8440600166</v>
      </c>
      <c r="G21" s="37">
        <v>146987.33780196801</v>
      </c>
      <c r="H21" s="37">
        <v>0.283597300264404</v>
      </c>
    </row>
    <row r="22" spans="1:8" x14ac:dyDescent="0.2">
      <c r="A22" s="37">
        <v>21</v>
      </c>
      <c r="B22" s="37">
        <v>35</v>
      </c>
      <c r="C22" s="37">
        <v>25347.669000000002</v>
      </c>
      <c r="D22" s="37">
        <v>782950.52776106203</v>
      </c>
      <c r="E22" s="37">
        <v>749160.03942300903</v>
      </c>
      <c r="F22" s="37">
        <v>33790.488338053103</v>
      </c>
      <c r="G22" s="37">
        <v>749160.03942300903</v>
      </c>
      <c r="H22" s="37">
        <v>4.31578843617118E-2</v>
      </c>
    </row>
    <row r="23" spans="1:8" x14ac:dyDescent="0.2">
      <c r="A23" s="37">
        <v>22</v>
      </c>
      <c r="B23" s="37">
        <v>36</v>
      </c>
      <c r="C23" s="37">
        <v>135078.177</v>
      </c>
      <c r="D23" s="37">
        <v>798220.37963982299</v>
      </c>
      <c r="E23" s="37">
        <v>712355.99913814198</v>
      </c>
      <c r="F23" s="37">
        <v>85864.3805016814</v>
      </c>
      <c r="G23" s="37">
        <v>712355.99913814198</v>
      </c>
      <c r="H23" s="37">
        <v>0.107569767312162</v>
      </c>
    </row>
    <row r="24" spans="1:8" x14ac:dyDescent="0.2">
      <c r="A24" s="37">
        <v>23</v>
      </c>
      <c r="B24" s="37">
        <v>37</v>
      </c>
      <c r="C24" s="37">
        <v>135162.25599999999</v>
      </c>
      <c r="D24" s="37">
        <v>1118113.2079380499</v>
      </c>
      <c r="E24" s="37">
        <v>1038280.12232221</v>
      </c>
      <c r="F24" s="37">
        <v>79833.085615844393</v>
      </c>
      <c r="G24" s="37">
        <v>1038280.12232221</v>
      </c>
      <c r="H24" s="37">
        <v>7.1399823424916894E-2</v>
      </c>
    </row>
    <row r="25" spans="1:8" x14ac:dyDescent="0.2">
      <c r="A25" s="37">
        <v>24</v>
      </c>
      <c r="B25" s="37">
        <v>38</v>
      </c>
      <c r="C25" s="37">
        <v>310132.69199999998</v>
      </c>
      <c r="D25" s="37">
        <v>1284217.8792097301</v>
      </c>
      <c r="E25" s="37">
        <v>1297291.72076106</v>
      </c>
      <c r="F25" s="37">
        <v>-13073.841551327399</v>
      </c>
      <c r="G25" s="37">
        <v>1297291.72076106</v>
      </c>
      <c r="H25" s="37">
        <v>-1.01803920993318E-2</v>
      </c>
    </row>
    <row r="26" spans="1:8" x14ac:dyDescent="0.2">
      <c r="A26" s="37">
        <v>25</v>
      </c>
      <c r="B26" s="37">
        <v>39</v>
      </c>
      <c r="C26" s="37">
        <v>68710.142000000007</v>
      </c>
      <c r="D26" s="37">
        <v>96732.6745951138</v>
      </c>
      <c r="E26" s="37">
        <v>69988.230925242795</v>
      </c>
      <c r="F26" s="37">
        <v>26744.443669871001</v>
      </c>
      <c r="G26" s="37">
        <v>69988.230925242795</v>
      </c>
      <c r="H26" s="37">
        <v>0.27647786832952898</v>
      </c>
    </row>
    <row r="27" spans="1:8" x14ac:dyDescent="0.2">
      <c r="A27" s="37">
        <v>26</v>
      </c>
      <c r="B27" s="37">
        <v>42</v>
      </c>
      <c r="C27" s="37">
        <v>7688.9269999999997</v>
      </c>
      <c r="D27" s="37">
        <v>116766.90760000001</v>
      </c>
      <c r="E27" s="37">
        <v>101763.61990000001</v>
      </c>
      <c r="F27" s="37">
        <v>15003.287700000001</v>
      </c>
      <c r="G27" s="37">
        <v>101763.61990000001</v>
      </c>
      <c r="H27" s="37">
        <v>0.128489209900083</v>
      </c>
    </row>
    <row r="28" spans="1:8" x14ac:dyDescent="0.2">
      <c r="A28" s="37">
        <v>27</v>
      </c>
      <c r="B28" s="37">
        <v>75</v>
      </c>
      <c r="C28" s="37">
        <v>105</v>
      </c>
      <c r="D28" s="37">
        <v>61321.367521367501</v>
      </c>
      <c r="E28" s="37">
        <v>56427.538461538497</v>
      </c>
      <c r="F28" s="37">
        <v>4893.8290598290596</v>
      </c>
      <c r="G28" s="37">
        <v>56427.538461538497</v>
      </c>
      <c r="H28" s="37">
        <v>7.9806260976221705E-2</v>
      </c>
    </row>
    <row r="29" spans="1:8" x14ac:dyDescent="0.2">
      <c r="A29" s="37">
        <v>28</v>
      </c>
      <c r="B29" s="37">
        <v>76</v>
      </c>
      <c r="C29" s="37">
        <v>1976</v>
      </c>
      <c r="D29" s="37">
        <v>407750.81443931599</v>
      </c>
      <c r="E29" s="37">
        <v>397657.44614529901</v>
      </c>
      <c r="F29" s="37">
        <v>10093.3682940171</v>
      </c>
      <c r="G29" s="37">
        <v>397657.44614529901</v>
      </c>
      <c r="H29" s="37">
        <v>2.4753766115454899E-2</v>
      </c>
    </row>
    <row r="30" spans="1:8" x14ac:dyDescent="0.2">
      <c r="A30" s="37">
        <v>29</v>
      </c>
      <c r="B30" s="37">
        <v>99</v>
      </c>
      <c r="C30" s="37">
        <v>19</v>
      </c>
      <c r="D30" s="37">
        <v>17586.941229861601</v>
      </c>
      <c r="E30" s="37">
        <v>15546.582406777099</v>
      </c>
      <c r="F30" s="37">
        <v>2040.35882308449</v>
      </c>
      <c r="G30" s="37">
        <v>15546.582406777099</v>
      </c>
      <c r="H30" s="37">
        <v>0.116015559295785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49</v>
      </c>
      <c r="D33" s="34">
        <v>74270.080000000002</v>
      </c>
      <c r="E33" s="34">
        <v>73521</v>
      </c>
      <c r="F33" s="30"/>
      <c r="G33" s="30"/>
      <c r="H33" s="30"/>
    </row>
    <row r="34" spans="1:8" x14ac:dyDescent="0.2">
      <c r="A34" s="30"/>
      <c r="B34" s="33">
        <v>71</v>
      </c>
      <c r="C34" s="34">
        <v>469</v>
      </c>
      <c r="D34" s="34">
        <v>1104742.45</v>
      </c>
      <c r="E34" s="34">
        <v>1258475.28</v>
      </c>
      <c r="F34" s="30"/>
      <c r="G34" s="30"/>
      <c r="H34" s="30"/>
    </row>
    <row r="35" spans="1:8" x14ac:dyDescent="0.2">
      <c r="A35" s="30"/>
      <c r="B35" s="33">
        <v>72</v>
      </c>
      <c r="C35" s="34">
        <v>200</v>
      </c>
      <c r="D35" s="34">
        <v>620071.05000000005</v>
      </c>
      <c r="E35" s="34">
        <v>653731.63</v>
      </c>
      <c r="F35" s="30"/>
      <c r="G35" s="30"/>
      <c r="H35" s="30"/>
    </row>
    <row r="36" spans="1:8" x14ac:dyDescent="0.2">
      <c r="A36" s="30"/>
      <c r="B36" s="33">
        <v>73</v>
      </c>
      <c r="C36" s="34">
        <v>314</v>
      </c>
      <c r="D36" s="34">
        <v>714538.81</v>
      </c>
      <c r="E36" s="34">
        <v>856989.85</v>
      </c>
      <c r="F36" s="30"/>
      <c r="G36" s="30"/>
      <c r="H36" s="30"/>
    </row>
    <row r="37" spans="1:8" x14ac:dyDescent="0.2">
      <c r="A37" s="30"/>
      <c r="B37" s="33">
        <v>74</v>
      </c>
      <c r="C37" s="34">
        <v>60</v>
      </c>
      <c r="D37" s="34">
        <v>0.86</v>
      </c>
      <c r="E37" s="34">
        <v>2777.87</v>
      </c>
      <c r="F37" s="30"/>
      <c r="G37" s="30"/>
      <c r="H37" s="30"/>
    </row>
    <row r="38" spans="1:8" x14ac:dyDescent="0.2">
      <c r="A38" s="30"/>
      <c r="B38" s="33">
        <v>77</v>
      </c>
      <c r="C38" s="34">
        <v>326</v>
      </c>
      <c r="D38" s="34">
        <v>560482.18999999994</v>
      </c>
      <c r="E38" s="34">
        <v>664017.82999999996</v>
      </c>
      <c r="F38" s="34"/>
      <c r="G38" s="30"/>
      <c r="H38" s="30"/>
    </row>
    <row r="39" spans="1:8" x14ac:dyDescent="0.2">
      <c r="A39" s="30"/>
      <c r="B39" s="33">
        <v>78</v>
      </c>
      <c r="C39" s="34">
        <v>137</v>
      </c>
      <c r="D39" s="34">
        <v>287811.08</v>
      </c>
      <c r="E39" s="34">
        <v>266253.58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2016-04-16T00:51:39Z</dcterms:modified>
</cp:coreProperties>
</file>