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<sst xmlns="http://schemas.openxmlformats.org/spreadsheetml/2006/main" count="112" uniqueCount="70">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</sst>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9" sqref="L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19297112.632399999</v>
      </c>
      <c r="F3" s="25">
        <f>RA!I7</f>
        <v>2388736.3662</v>
      </c>
      <c r="G3" s="16">
        <f>E3-F3</f>
        <v>16908376.266199999</v>
      </c>
      <c r="H3" s="27">
        <f>RA!J7</f>
        <v>12.3787242770677</v>
      </c>
      <c r="I3" s="20">
        <f>SUM(I4:I38)</f>
        <v>19297122.470716573</v>
      </c>
      <c r="J3" s="21">
        <f>SUM(J4:J38)</f>
        <v>16908376.311182696</v>
      </c>
      <c r="K3" s="22">
        <f>E3-I3</f>
        <v>-9.8383165746927261</v>
      </c>
      <c r="L3" s="22">
        <f>G3-J3</f>
        <v>-4.4982697814702988E-2</v>
      </c>
    </row>
    <row r="4" spans="1:13" x14ac:dyDescent="0.15">
      <c r="A4" s="40">
        <f>RA!A8</f>
        <v>42066</v>
      </c>
      <c r="B4" s="12">
        <v>12</v>
      </c>
      <c r="C4" s="37" t="s">
        <v>6</v>
      </c>
      <c r="D4" s="37"/>
      <c r="E4" s="15">
        <f>VLOOKUP(C4,RA!B8:D36,3,0)</f>
        <v>960784.82369999995</v>
      </c>
      <c r="F4" s="25">
        <f>VLOOKUP(C4,RA!B8:I39,8,0)</f>
        <v>214392.96720000001</v>
      </c>
      <c r="G4" s="16">
        <f t="shared" ref="G4:G38" si="0">E4-F4</f>
        <v>746391.85649999999</v>
      </c>
      <c r="H4" s="27">
        <f>RA!J8</f>
        <v>22.314358211276598</v>
      </c>
      <c r="I4" s="20">
        <f>VLOOKUP(B4,RMS!B:D,3,FALSE)</f>
        <v>960786.19719914498</v>
      </c>
      <c r="J4" s="21">
        <f>VLOOKUP(B4,RMS!B:E,4,FALSE)</f>
        <v>746391.87513333303</v>
      </c>
      <c r="K4" s="22">
        <f t="shared" ref="K4:K38" si="1">E4-I4</f>
        <v>-1.373499145032838</v>
      </c>
      <c r="L4" s="22">
        <f t="shared" ref="L4:L38" si="2">G4-J4</f>
        <v>-1.8633333034813404E-2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280628.16680000001</v>
      </c>
      <c r="F5" s="25">
        <f>VLOOKUP(C5,RA!B9:I40,8,0)</f>
        <v>53971.966399999998</v>
      </c>
      <c r="G5" s="16">
        <f t="shared" si="0"/>
        <v>226656.2004</v>
      </c>
      <c r="H5" s="27">
        <f>RA!J9</f>
        <v>19.232554955349599</v>
      </c>
      <c r="I5" s="20">
        <f>VLOOKUP(B5,RMS!B:D,3,FALSE)</f>
        <v>280628.30674709199</v>
      </c>
      <c r="J5" s="21">
        <f>VLOOKUP(B5,RMS!B:E,4,FALSE)</f>
        <v>226656.202823584</v>
      </c>
      <c r="K5" s="22">
        <f t="shared" si="1"/>
        <v>-0.13994709198595956</v>
      </c>
      <c r="L5" s="22">
        <f t="shared" si="2"/>
        <v>-2.4235839955508709E-3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258241.57519999999</v>
      </c>
      <c r="F6" s="25">
        <f>VLOOKUP(C6,RA!B10:I41,8,0)</f>
        <v>53742.399700000002</v>
      </c>
      <c r="G6" s="16">
        <f t="shared" si="0"/>
        <v>204499.17549999998</v>
      </c>
      <c r="H6" s="27">
        <f>RA!J10</f>
        <v>20.810901443107401</v>
      </c>
      <c r="I6" s="20">
        <f>VLOOKUP(B6,RMS!B:D,3,FALSE)</f>
        <v>258243.550008547</v>
      </c>
      <c r="J6" s="21">
        <f>VLOOKUP(B6,RMS!B:E,4,FALSE)</f>
        <v>204499.175690598</v>
      </c>
      <c r="K6" s="22">
        <f>E6-I6</f>
        <v>-1.974808547005523</v>
      </c>
      <c r="L6" s="22">
        <f t="shared" si="2"/>
        <v>-1.9059801707044244E-4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75965.224799999996</v>
      </c>
      <c r="F7" s="25">
        <f>VLOOKUP(C7,RA!B11:I42,8,0)</f>
        <v>16621.262900000002</v>
      </c>
      <c r="G7" s="16">
        <f t="shared" si="0"/>
        <v>59343.961899999995</v>
      </c>
      <c r="H7" s="27">
        <f>RA!J11</f>
        <v>21.880094403406499</v>
      </c>
      <c r="I7" s="20">
        <f>VLOOKUP(B7,RMS!B:D,3,FALSE)</f>
        <v>75965.295297435907</v>
      </c>
      <c r="J7" s="21">
        <f>VLOOKUP(B7,RMS!B:E,4,FALSE)</f>
        <v>59343.962442734999</v>
      </c>
      <c r="K7" s="22">
        <f t="shared" si="1"/>
        <v>-7.0497435910510831E-2</v>
      </c>
      <c r="L7" s="22">
        <f t="shared" si="2"/>
        <v>-5.4273500427370891E-4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198350.6238</v>
      </c>
      <c r="F8" s="25">
        <f>VLOOKUP(C8,RA!B12:I43,8,0)</f>
        <v>26578.624199999998</v>
      </c>
      <c r="G8" s="16">
        <f t="shared" si="0"/>
        <v>171771.99960000001</v>
      </c>
      <c r="H8" s="27">
        <f>RA!J12</f>
        <v>13.3998188111572</v>
      </c>
      <c r="I8" s="20">
        <f>VLOOKUP(B8,RMS!B:D,3,FALSE)</f>
        <v>198350.65183931601</v>
      </c>
      <c r="J8" s="21">
        <f>VLOOKUP(B8,RMS!B:E,4,FALSE)</f>
        <v>171771.999642735</v>
      </c>
      <c r="K8" s="22">
        <f t="shared" si="1"/>
        <v>-2.8039316006470472E-2</v>
      </c>
      <c r="L8" s="22">
        <f t="shared" si="2"/>
        <v>-4.2734987800940871E-5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397869.76579999999</v>
      </c>
      <c r="F9" s="25">
        <f>VLOOKUP(C9,RA!B13:I44,8,0)</f>
        <v>84209.650800000003</v>
      </c>
      <c r="G9" s="16">
        <f t="shared" si="0"/>
        <v>313660.11499999999</v>
      </c>
      <c r="H9" s="27">
        <f>RA!J13</f>
        <v>21.165129406271699</v>
      </c>
      <c r="I9" s="20">
        <f>VLOOKUP(B9,RMS!B:D,3,FALSE)</f>
        <v>397870.19343504298</v>
      </c>
      <c r="J9" s="21">
        <f>VLOOKUP(B9,RMS!B:E,4,FALSE)</f>
        <v>313660.11419401702</v>
      </c>
      <c r="K9" s="22">
        <f t="shared" si="1"/>
        <v>-0.4276350429863669</v>
      </c>
      <c r="L9" s="22">
        <f t="shared" si="2"/>
        <v>8.0598297063261271E-4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145725.24979999999</v>
      </c>
      <c r="F10" s="25">
        <f>VLOOKUP(C10,RA!B14:I45,8,0)</f>
        <v>22871.202499999999</v>
      </c>
      <c r="G10" s="16">
        <f t="shared" si="0"/>
        <v>122854.04729999999</v>
      </c>
      <c r="H10" s="27">
        <f>RA!J14</f>
        <v>15.694742353428399</v>
      </c>
      <c r="I10" s="20">
        <f>VLOOKUP(B10,RMS!B:D,3,FALSE)</f>
        <v>145725.25316495699</v>
      </c>
      <c r="J10" s="21">
        <f>VLOOKUP(B10,RMS!B:E,4,FALSE)</f>
        <v>122854.048721368</v>
      </c>
      <c r="K10" s="22">
        <f t="shared" si="1"/>
        <v>-3.3649569959379733E-3</v>
      </c>
      <c r="L10" s="22">
        <f t="shared" si="2"/>
        <v>-1.4213680115062743E-3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113080.86780000001</v>
      </c>
      <c r="F11" s="25">
        <f>VLOOKUP(C11,RA!B15:I46,8,0)</f>
        <v>6643.2040999999999</v>
      </c>
      <c r="G11" s="16">
        <f t="shared" si="0"/>
        <v>106437.6637</v>
      </c>
      <c r="H11" s="27">
        <f>RA!J15</f>
        <v>5.8747374593458899</v>
      </c>
      <c r="I11" s="20">
        <f>VLOOKUP(B11,RMS!B:D,3,FALSE)</f>
        <v>113080.97643333299</v>
      </c>
      <c r="J11" s="21">
        <f>VLOOKUP(B11,RMS!B:E,4,FALSE)</f>
        <v>106437.66535470101</v>
      </c>
      <c r="K11" s="22">
        <f t="shared" si="1"/>
        <v>-0.1086333329876652</v>
      </c>
      <c r="L11" s="22">
        <f t="shared" si="2"/>
        <v>-1.6547010018257424E-3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905688.69920000003</v>
      </c>
      <c r="F12" s="25">
        <f>VLOOKUP(C12,RA!B16:I47,8,0)</f>
        <v>49150.324099999998</v>
      </c>
      <c r="G12" s="16">
        <f t="shared" si="0"/>
        <v>856538.37510000006</v>
      </c>
      <c r="H12" s="27">
        <f>RA!J16</f>
        <v>5.4268452442229602</v>
      </c>
      <c r="I12" s="20">
        <f>VLOOKUP(B12,RMS!B:D,3,FALSE)</f>
        <v>905688.28358461498</v>
      </c>
      <c r="J12" s="21">
        <f>VLOOKUP(B12,RMS!B:E,4,FALSE)</f>
        <v>856538.37476581195</v>
      </c>
      <c r="K12" s="22">
        <f t="shared" si="1"/>
        <v>0.41561538504902273</v>
      </c>
      <c r="L12" s="22">
        <f t="shared" si="2"/>
        <v>3.3418810926377773E-4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834550.53619999997</v>
      </c>
      <c r="F13" s="25">
        <f>VLOOKUP(C13,RA!B17:I48,8,0)</f>
        <v>97494.317899999995</v>
      </c>
      <c r="G13" s="16">
        <f t="shared" si="0"/>
        <v>737056.21829999995</v>
      </c>
      <c r="H13" s="27">
        <f>RA!J17</f>
        <v>11.6822545395424</v>
      </c>
      <c r="I13" s="20">
        <f>VLOOKUP(B13,RMS!B:D,3,FALSE)</f>
        <v>834550.63574786298</v>
      </c>
      <c r="J13" s="21">
        <f>VLOOKUP(B13,RMS!B:E,4,FALSE)</f>
        <v>737056.21859829105</v>
      </c>
      <c r="K13" s="22">
        <f t="shared" si="1"/>
        <v>-9.9547863006591797E-2</v>
      </c>
      <c r="L13" s="22">
        <f t="shared" si="2"/>
        <v>-2.982910955324769E-4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1989382.3263999999</v>
      </c>
      <c r="F14" s="25">
        <f>VLOOKUP(C14,RA!B18:I49,8,0)</f>
        <v>252415.77040000001</v>
      </c>
      <c r="G14" s="16">
        <f t="shared" si="0"/>
        <v>1736966.5559999999</v>
      </c>
      <c r="H14" s="27">
        <f>RA!J18</f>
        <v>12.6881478261031</v>
      </c>
      <c r="I14" s="20">
        <f>VLOOKUP(B14,RMS!B:D,3,FALSE)</f>
        <v>1989382.54003749</v>
      </c>
      <c r="J14" s="21">
        <f>VLOOKUP(B14,RMS!B:E,4,FALSE)</f>
        <v>1736966.54676037</v>
      </c>
      <c r="K14" s="22">
        <f t="shared" si="1"/>
        <v>-0.21363749005831778</v>
      </c>
      <c r="L14" s="22">
        <f t="shared" si="2"/>
        <v>9.2396298423409462E-3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765810.36419999995</v>
      </c>
      <c r="F15" s="25">
        <f>VLOOKUP(C15,RA!B19:I50,8,0)</f>
        <v>72724.557199999996</v>
      </c>
      <c r="G15" s="16">
        <f t="shared" si="0"/>
        <v>693085.80699999991</v>
      </c>
      <c r="H15" s="27">
        <f>RA!J19</f>
        <v>9.4964185129527898</v>
      </c>
      <c r="I15" s="20">
        <f>VLOOKUP(B15,RMS!B:D,3,FALSE)</f>
        <v>765810.33733247896</v>
      </c>
      <c r="J15" s="21">
        <f>VLOOKUP(B15,RMS!B:E,4,FALSE)</f>
        <v>693085.80955384602</v>
      </c>
      <c r="K15" s="22">
        <f t="shared" si="1"/>
        <v>2.6867520995438099E-2</v>
      </c>
      <c r="L15" s="22">
        <f t="shared" si="2"/>
        <v>-2.5538461050018668E-3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889958.70070000004</v>
      </c>
      <c r="F16" s="25">
        <f>VLOOKUP(C16,RA!B20:I51,8,0)</f>
        <v>91484.021800000002</v>
      </c>
      <c r="G16" s="16">
        <f t="shared" si="0"/>
        <v>798474.67890000006</v>
      </c>
      <c r="H16" s="27">
        <f>RA!J20</f>
        <v>10.2795805836881</v>
      </c>
      <c r="I16" s="20">
        <f>VLOOKUP(B16,RMS!B:D,3,FALSE)</f>
        <v>889958.94147692295</v>
      </c>
      <c r="J16" s="21">
        <f>VLOOKUP(B16,RMS!B:E,4,FALSE)</f>
        <v>798474.67893846205</v>
      </c>
      <c r="K16" s="22">
        <f t="shared" si="1"/>
        <v>-0.24077692290302366</v>
      </c>
      <c r="L16" s="22">
        <f t="shared" si="2"/>
        <v>-3.8461992517113686E-5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479338.95169999998</v>
      </c>
      <c r="F17" s="25">
        <f>VLOOKUP(C17,RA!B21:I52,8,0)</f>
        <v>64823.841099999998</v>
      </c>
      <c r="G17" s="16">
        <f t="shared" si="0"/>
        <v>414515.11059999996</v>
      </c>
      <c r="H17" s="27">
        <f>RA!J21</f>
        <v>13.5235913689257</v>
      </c>
      <c r="I17" s="20">
        <f>VLOOKUP(B17,RMS!B:D,3,FALSE)</f>
        <v>479338.61814687197</v>
      </c>
      <c r="J17" s="21">
        <f>VLOOKUP(B17,RMS!B:E,4,FALSE)</f>
        <v>414515.11048750498</v>
      </c>
      <c r="K17" s="22">
        <f t="shared" si="1"/>
        <v>0.33355312800267711</v>
      </c>
      <c r="L17" s="22">
        <f t="shared" si="2"/>
        <v>1.1249497765675187E-4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2231604.3470999999</v>
      </c>
      <c r="F18" s="25">
        <f>VLOOKUP(C18,RA!B22:I53,8,0)</f>
        <v>251669.70850000001</v>
      </c>
      <c r="G18" s="16">
        <f t="shared" si="0"/>
        <v>1979934.6385999999</v>
      </c>
      <c r="H18" s="27">
        <f>RA!J22</f>
        <v>11.2775236715706</v>
      </c>
      <c r="I18" s="20">
        <f>VLOOKUP(B18,RMS!B:D,3,FALSE)</f>
        <v>2231608.5161000001</v>
      </c>
      <c r="J18" s="21">
        <f>VLOOKUP(B18,RMS!B:E,4,FALSE)</f>
        <v>1979934.6354</v>
      </c>
      <c r="K18" s="22">
        <f t="shared" si="1"/>
        <v>-4.1690000002272427</v>
      </c>
      <c r="L18" s="22">
        <f t="shared" si="2"/>
        <v>3.1999999191612005E-3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3543271.5939000002</v>
      </c>
      <c r="F19" s="25">
        <f>VLOOKUP(C19,RA!B23:I54,8,0)</f>
        <v>384493.96189999999</v>
      </c>
      <c r="G19" s="16">
        <f t="shared" si="0"/>
        <v>3158777.6320000002</v>
      </c>
      <c r="H19" s="27">
        <f>RA!J23</f>
        <v>10.851382732329499</v>
      </c>
      <c r="I19" s="20">
        <f>VLOOKUP(B19,RMS!B:D,3,FALSE)</f>
        <v>3543273.5441803401</v>
      </c>
      <c r="J19" s="21">
        <f>VLOOKUP(B19,RMS!B:E,4,FALSE)</f>
        <v>3158777.68099829</v>
      </c>
      <c r="K19" s="22">
        <f t="shared" si="1"/>
        <v>-1.950280339922756</v>
      </c>
      <c r="L19" s="22">
        <f t="shared" si="2"/>
        <v>-4.8998289741575718E-2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263138.54229999997</v>
      </c>
      <c r="F20" s="25">
        <f>VLOOKUP(C20,RA!B24:I55,8,0)</f>
        <v>39577.603300000002</v>
      </c>
      <c r="G20" s="16">
        <f t="shared" si="0"/>
        <v>223560.93899999995</v>
      </c>
      <c r="H20" s="27">
        <f>RA!J24</f>
        <v>15.040595328250401</v>
      </c>
      <c r="I20" s="20">
        <f>VLOOKUP(B20,RMS!B:D,3,FALSE)</f>
        <v>263138.52084804501</v>
      </c>
      <c r="J20" s="21">
        <f>VLOOKUP(B20,RMS!B:E,4,FALSE)</f>
        <v>223560.938158554</v>
      </c>
      <c r="K20" s="22">
        <f t="shared" si="1"/>
        <v>2.1451954962685704E-2</v>
      </c>
      <c r="L20" s="22">
        <f t="shared" si="2"/>
        <v>8.4144595894031227E-4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236497.81340000001</v>
      </c>
      <c r="F21" s="25">
        <f>VLOOKUP(C21,RA!B25:I56,8,0)</f>
        <v>19108.188699999999</v>
      </c>
      <c r="G21" s="16">
        <f t="shared" si="0"/>
        <v>217389.62470000001</v>
      </c>
      <c r="H21" s="27">
        <f>RA!J25</f>
        <v>8.0796470907244302</v>
      </c>
      <c r="I21" s="20">
        <f>VLOOKUP(B21,RMS!B:D,3,FALSE)</f>
        <v>236497.81275059399</v>
      </c>
      <c r="J21" s="21">
        <f>VLOOKUP(B21,RMS!B:E,4,FALSE)</f>
        <v>217389.61901032701</v>
      </c>
      <c r="K21" s="22">
        <f t="shared" si="1"/>
        <v>6.4940602169372141E-4</v>
      </c>
      <c r="L21" s="22">
        <f t="shared" si="2"/>
        <v>5.6896730093285441E-3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521874.23109999998</v>
      </c>
      <c r="F22" s="25">
        <f>VLOOKUP(C22,RA!B26:I57,8,0)</f>
        <v>109300.11010000001</v>
      </c>
      <c r="G22" s="16">
        <f t="shared" si="0"/>
        <v>412574.12099999998</v>
      </c>
      <c r="H22" s="27">
        <f>RA!J26</f>
        <v>20.943764529169901</v>
      </c>
      <c r="I22" s="20">
        <f>VLOOKUP(B22,RMS!B:D,3,FALSE)</f>
        <v>521874.19725346798</v>
      </c>
      <c r="J22" s="21">
        <f>VLOOKUP(B22,RMS!B:E,4,FALSE)</f>
        <v>412574.116275215</v>
      </c>
      <c r="K22" s="22">
        <f t="shared" si="1"/>
        <v>3.3846531994640827E-2</v>
      </c>
      <c r="L22" s="22">
        <f t="shared" si="2"/>
        <v>4.7247849870473146E-3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235578.26500000001</v>
      </c>
      <c r="F23" s="25">
        <f>VLOOKUP(C23,RA!B27:I58,8,0)</f>
        <v>64358.110800000002</v>
      </c>
      <c r="G23" s="16">
        <f t="shared" si="0"/>
        <v>171220.15420000002</v>
      </c>
      <c r="H23" s="27">
        <f>RA!J27</f>
        <v>27.3192057000674</v>
      </c>
      <c r="I23" s="20">
        <f>VLOOKUP(B23,RMS!B:D,3,FALSE)</f>
        <v>235578.21595827799</v>
      </c>
      <c r="J23" s="21">
        <f>VLOOKUP(B23,RMS!B:E,4,FALSE)</f>
        <v>171220.16504648401</v>
      </c>
      <c r="K23" s="22">
        <f t="shared" si="1"/>
        <v>4.9041722028050572E-2</v>
      </c>
      <c r="L23" s="22">
        <f t="shared" si="2"/>
        <v>-1.0846483986824751E-2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579065.13439999998</v>
      </c>
      <c r="F24" s="25">
        <f>VLOOKUP(C24,RA!B28:I59,8,0)</f>
        <v>31510.516899999999</v>
      </c>
      <c r="G24" s="16">
        <f t="shared" si="0"/>
        <v>547554.61749999993</v>
      </c>
      <c r="H24" s="27">
        <f>RA!J28</f>
        <v>5.4416187451260898</v>
      </c>
      <c r="I24" s="20">
        <f>VLOOKUP(B24,RMS!B:D,3,FALSE)</f>
        <v>579065.13071150403</v>
      </c>
      <c r="J24" s="21">
        <f>VLOOKUP(B24,RMS!B:E,4,FALSE)</f>
        <v>547554.62462477898</v>
      </c>
      <c r="K24" s="22">
        <f t="shared" si="1"/>
        <v>3.6884959554299712E-3</v>
      </c>
      <c r="L24" s="22">
        <f t="shared" si="2"/>
        <v>-7.1247790474444628E-3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599860.25789999997</v>
      </c>
      <c r="F25" s="25">
        <f>VLOOKUP(C25,RA!B29:I60,8,0)</f>
        <v>102878.526</v>
      </c>
      <c r="G25" s="16">
        <f t="shared" si="0"/>
        <v>496981.73189999996</v>
      </c>
      <c r="H25" s="27">
        <f>RA!J29</f>
        <v>17.150415391771201</v>
      </c>
      <c r="I25" s="20">
        <f>VLOOKUP(B25,RMS!B:D,3,FALSE)</f>
        <v>599860.26357168099</v>
      </c>
      <c r="J25" s="21">
        <f>VLOOKUP(B25,RMS!B:E,4,FALSE)</f>
        <v>496981.73296041403</v>
      </c>
      <c r="K25" s="22">
        <f t="shared" si="1"/>
        <v>-5.6716810213401914E-3</v>
      </c>
      <c r="L25" s="22">
        <f t="shared" si="2"/>
        <v>-1.0604140697978437E-3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905665.9706</v>
      </c>
      <c r="F26" s="25">
        <f>VLOOKUP(C26,RA!B30:I61,8,0)</f>
        <v>132171.25459999999</v>
      </c>
      <c r="G26" s="16">
        <f t="shared" si="0"/>
        <v>773494.71600000001</v>
      </c>
      <c r="H26" s="27">
        <f>RA!J30</f>
        <v>14.593819232540801</v>
      </c>
      <c r="I26" s="20">
        <f>VLOOKUP(B26,RMS!B:D,3,FALSE)</f>
        <v>905665.96842214698</v>
      </c>
      <c r="J26" s="21">
        <f>VLOOKUP(B26,RMS!B:E,4,FALSE)</f>
        <v>773494.70164516801</v>
      </c>
      <c r="K26" s="22">
        <f t="shared" si="1"/>
        <v>2.1778530208393931E-3</v>
      </c>
      <c r="L26" s="22">
        <f t="shared" si="2"/>
        <v>1.4354832004755735E-2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646891.6642</v>
      </c>
      <c r="F27" s="25">
        <f>VLOOKUP(C27,RA!B31:I62,8,0)</f>
        <v>12576.367700000001</v>
      </c>
      <c r="G27" s="16">
        <f t="shared" si="0"/>
        <v>634315.29650000005</v>
      </c>
      <c r="H27" s="27">
        <f>RA!J31</f>
        <v>1.9441227018364799</v>
      </c>
      <c r="I27" s="20">
        <f>VLOOKUP(B27,RMS!B:D,3,FALSE)</f>
        <v>646891.62445752195</v>
      </c>
      <c r="J27" s="21">
        <f>VLOOKUP(B27,RMS!B:E,4,FALSE)</f>
        <v>634315.28867345105</v>
      </c>
      <c r="K27" s="22">
        <f t="shared" si="1"/>
        <v>3.9742478053085506E-2</v>
      </c>
      <c r="L27" s="22">
        <f t="shared" si="2"/>
        <v>7.8265490010380745E-3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209360.38949999999</v>
      </c>
      <c r="F28" s="25">
        <f>VLOOKUP(C28,RA!B32:I63,8,0)</f>
        <v>51680.096899999997</v>
      </c>
      <c r="G28" s="16">
        <f t="shared" si="0"/>
        <v>157680.29259999999</v>
      </c>
      <c r="H28" s="27">
        <f>RA!J32</f>
        <v>24.684753894193499</v>
      </c>
      <c r="I28" s="20">
        <f>VLOOKUP(B28,RMS!B:D,3,FALSE)</f>
        <v>209360.36342251001</v>
      </c>
      <c r="J28" s="21">
        <f>VLOOKUP(B28,RMS!B:E,4,FALSE)</f>
        <v>157680.28271032</v>
      </c>
      <c r="K28" s="22">
        <f t="shared" si="1"/>
        <v>2.6077489979797974E-2</v>
      </c>
      <c r="L28" s="22">
        <f t="shared" si="2"/>
        <v>9.889679990010336E-3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111459.79429999999</v>
      </c>
      <c r="F30" s="25">
        <f>VLOOKUP(C30,RA!B34:I66,8,0)</f>
        <v>15299.803900000001</v>
      </c>
      <c r="G30" s="16">
        <f t="shared" si="0"/>
        <v>96159.990399999995</v>
      </c>
      <c r="H30" s="27">
        <f>RA!J34</f>
        <v>13.7267469369446</v>
      </c>
      <c r="I30" s="20">
        <f>VLOOKUP(B30,RMS!B:D,3,FALSE)</f>
        <v>111459.7941</v>
      </c>
      <c r="J30" s="21">
        <f>VLOOKUP(B30,RMS!B:E,4,FALSE)</f>
        <v>96159.993499999997</v>
      </c>
      <c r="K30" s="22">
        <f t="shared" si="1"/>
        <v>1.9999999494757503E-4</v>
      </c>
      <c r="L30" s="22">
        <f t="shared" si="2"/>
        <v>-3.1000000017229468E-3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13.7267469369446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341552.9914</v>
      </c>
      <c r="F34" s="25">
        <f>VLOOKUP(C34,RA!B8:I70,8,0)</f>
        <v>22833.186300000001</v>
      </c>
      <c r="G34" s="16">
        <f t="shared" si="0"/>
        <v>318719.8051</v>
      </c>
      <c r="H34" s="27">
        <f>RA!J36</f>
        <v>0</v>
      </c>
      <c r="I34" s="20">
        <f>VLOOKUP(B34,RMS!B:D,3,FALSE)</f>
        <v>341552.99145299097</v>
      </c>
      <c r="J34" s="21">
        <f>VLOOKUP(B34,RMS!B:E,4,FALSE)</f>
        <v>318719.80769230798</v>
      </c>
      <c r="K34" s="22">
        <f t="shared" si="1"/>
        <v>-5.2990973927080631E-5</v>
      </c>
      <c r="L34" s="22">
        <f t="shared" si="2"/>
        <v>-2.5923079811036587E-3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563706.35179999995</v>
      </c>
      <c r="F35" s="25">
        <f>VLOOKUP(C35,RA!B8:I71,8,0)</f>
        <v>42335.442799999997</v>
      </c>
      <c r="G35" s="16">
        <f t="shared" si="0"/>
        <v>521370.90899999993</v>
      </c>
      <c r="H35" s="27">
        <f>RA!J37</f>
        <v>0</v>
      </c>
      <c r="I35" s="20">
        <f>VLOOKUP(B35,RMS!B:D,3,FALSE)</f>
        <v>563706.33776324801</v>
      </c>
      <c r="J35" s="21">
        <f>VLOOKUP(B35,RMS!B:E,4,FALSE)</f>
        <v>521370.90953675198</v>
      </c>
      <c r="K35" s="22">
        <f t="shared" si="1"/>
        <v>1.4036751934327185E-2</v>
      </c>
      <c r="L35" s="22">
        <f t="shared" si="2"/>
        <v>-5.3675204981118441E-4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6.6851079846815198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7.5101943884109996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12209.4094</v>
      </c>
      <c r="F38" s="25">
        <f>VLOOKUP(C38,RA!B8:I74,8,0)</f>
        <v>1819.3775000000001</v>
      </c>
      <c r="G38" s="16">
        <f t="shared" si="0"/>
        <v>10390.0319</v>
      </c>
      <c r="H38" s="27">
        <f>RA!J40</f>
        <v>0</v>
      </c>
      <c r="I38" s="20">
        <f>VLOOKUP(B38,RMS!B:D,3,FALSE)</f>
        <v>12209.409273126101</v>
      </c>
      <c r="J38" s="21">
        <f>VLOOKUP(B38,RMS!B:E,4,FALSE)</f>
        <v>10390.031843279599</v>
      </c>
      <c r="K38" s="22">
        <f t="shared" si="1"/>
        <v>1.268738997168839E-4</v>
      </c>
      <c r="L38" s="22">
        <f t="shared" si="2"/>
        <v>5.6720400607446209E-5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19297112.632399999</v>
      </c>
      <c r="E7" s="64">
        <v>23634123.618500002</v>
      </c>
      <c r="F7" s="65">
        <v>81.649368277378699</v>
      </c>
      <c r="G7" s="64">
        <v>15334984.983100001</v>
      </c>
      <c r="H7" s="65">
        <v>25.8371798450829</v>
      </c>
      <c r="I7" s="64">
        <v>2388736.3662</v>
      </c>
      <c r="J7" s="65">
        <v>12.3787242770677</v>
      </c>
      <c r="K7" s="64">
        <v>2095201.6691000001</v>
      </c>
      <c r="L7" s="65">
        <v>13.6628869960357</v>
      </c>
      <c r="M7" s="65">
        <v>0.14009854107556499</v>
      </c>
      <c r="N7" s="64">
        <v>64804682.895499997</v>
      </c>
      <c r="O7" s="64">
        <v>1699587527.0971999</v>
      </c>
      <c r="P7" s="64">
        <v>941760</v>
      </c>
      <c r="Q7" s="64">
        <v>934974</v>
      </c>
      <c r="R7" s="65">
        <v>0.725795583620514</v>
      </c>
      <c r="S7" s="64">
        <v>20.490478075518201</v>
      </c>
      <c r="T7" s="64">
        <v>20.969608871904502</v>
      </c>
      <c r="U7" s="66">
        <v>-2.3383095046413298</v>
      </c>
      <c r="V7" s="54"/>
      <c r="W7" s="54"/>
    </row>
    <row r="8" spans="1:23" ht="14.25" thickBot="1" x14ac:dyDescent="0.2">
      <c r="A8" s="49">
        <v>42066</v>
      </c>
      <c r="B8" s="52" t="s">
        <v>6</v>
      </c>
      <c r="C8" s="53"/>
      <c r="D8" s="67">
        <v>960784.82369999995</v>
      </c>
      <c r="E8" s="67">
        <v>966439.29909999995</v>
      </c>
      <c r="F8" s="68">
        <v>99.414916652782495</v>
      </c>
      <c r="G8" s="67">
        <v>763283.18709999998</v>
      </c>
      <c r="H8" s="68">
        <v>25.875276691261</v>
      </c>
      <c r="I8" s="67">
        <v>214392.96720000001</v>
      </c>
      <c r="J8" s="68">
        <v>22.314358211276598</v>
      </c>
      <c r="K8" s="67">
        <v>-83536.056400000001</v>
      </c>
      <c r="L8" s="68">
        <v>-10.9443071473099</v>
      </c>
      <c r="M8" s="68">
        <v>-3.5664722089993202</v>
      </c>
      <c r="N8" s="67">
        <v>3251416.2215</v>
      </c>
      <c r="O8" s="67">
        <v>72119393.632200003</v>
      </c>
      <c r="P8" s="67">
        <v>38442</v>
      </c>
      <c r="Q8" s="67">
        <v>40506</v>
      </c>
      <c r="R8" s="68">
        <v>-5.0955414012738798</v>
      </c>
      <c r="S8" s="67">
        <v>24.993101911971301</v>
      </c>
      <c r="T8" s="67">
        <v>24.388768745371099</v>
      </c>
      <c r="U8" s="69">
        <v>2.4179998494335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280628.16680000001</v>
      </c>
      <c r="E9" s="67">
        <v>330404.41159999999</v>
      </c>
      <c r="F9" s="68">
        <v>84.934751761044595</v>
      </c>
      <c r="G9" s="67">
        <v>105727.18640000001</v>
      </c>
      <c r="H9" s="68">
        <v>165.42668575165999</v>
      </c>
      <c r="I9" s="67">
        <v>53971.966399999998</v>
      </c>
      <c r="J9" s="68">
        <v>19.232554955349599</v>
      </c>
      <c r="K9" s="67">
        <v>21992.562900000001</v>
      </c>
      <c r="L9" s="68">
        <v>20.801237268146998</v>
      </c>
      <c r="M9" s="68">
        <v>1.45410080877841</v>
      </c>
      <c r="N9" s="67">
        <v>1201272.9735999999</v>
      </c>
      <c r="O9" s="67">
        <v>11264405.1458</v>
      </c>
      <c r="P9" s="67">
        <v>12753</v>
      </c>
      <c r="Q9" s="67">
        <v>14489</v>
      </c>
      <c r="R9" s="68">
        <v>-11.981503209331199</v>
      </c>
      <c r="S9" s="67">
        <v>22.004874680467299</v>
      </c>
      <c r="T9" s="67">
        <v>22.6314025881703</v>
      </c>
      <c r="U9" s="69">
        <v>-2.84722324848835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258241.57519999999</v>
      </c>
      <c r="E10" s="67">
        <v>341455.63199999998</v>
      </c>
      <c r="F10" s="68">
        <v>75.629613630153898</v>
      </c>
      <c r="G10" s="67">
        <v>109817.4553</v>
      </c>
      <c r="H10" s="68">
        <v>135.15530795585599</v>
      </c>
      <c r="I10" s="67">
        <v>53742.399700000002</v>
      </c>
      <c r="J10" s="68">
        <v>20.810901443107401</v>
      </c>
      <c r="K10" s="67">
        <v>25091.363300000001</v>
      </c>
      <c r="L10" s="68">
        <v>22.848246876104799</v>
      </c>
      <c r="M10" s="68">
        <v>1.1418684611688701</v>
      </c>
      <c r="N10" s="67">
        <v>1020546.5592</v>
      </c>
      <c r="O10" s="67">
        <v>19025867.1611</v>
      </c>
      <c r="P10" s="67">
        <v>99385</v>
      </c>
      <c r="Q10" s="67">
        <v>99723</v>
      </c>
      <c r="R10" s="68">
        <v>-0.33893886064398898</v>
      </c>
      <c r="S10" s="67">
        <v>2.59839588670323</v>
      </c>
      <c r="T10" s="67">
        <v>2.9498224782647902</v>
      </c>
      <c r="U10" s="69">
        <v>-13.5247516885292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75965.224799999996</v>
      </c>
      <c r="E11" s="67">
        <v>153304.8003</v>
      </c>
      <c r="F11" s="68">
        <v>49.551758752070903</v>
      </c>
      <c r="G11" s="67">
        <v>103359.2703</v>
      </c>
      <c r="H11" s="68">
        <v>-26.503714103716899</v>
      </c>
      <c r="I11" s="67">
        <v>16621.262900000002</v>
      </c>
      <c r="J11" s="68">
        <v>21.880094403406499</v>
      </c>
      <c r="K11" s="67">
        <v>14365.1927</v>
      </c>
      <c r="L11" s="68">
        <v>13.8983108707183</v>
      </c>
      <c r="M11" s="68">
        <v>0.157051161590057</v>
      </c>
      <c r="N11" s="67">
        <v>259075.42869999999</v>
      </c>
      <c r="O11" s="67">
        <v>5585199.2571</v>
      </c>
      <c r="P11" s="67">
        <v>3737</v>
      </c>
      <c r="Q11" s="67">
        <v>3935</v>
      </c>
      <c r="R11" s="68">
        <v>-5.03176620076239</v>
      </c>
      <c r="S11" s="67">
        <v>20.327863205780002</v>
      </c>
      <c r="T11" s="67">
        <v>20.562332833545099</v>
      </c>
      <c r="U11" s="69">
        <v>-1.1534396182792099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198350.6238</v>
      </c>
      <c r="E12" s="67">
        <v>320666.48680000001</v>
      </c>
      <c r="F12" s="68">
        <v>61.855738583530702</v>
      </c>
      <c r="G12" s="67">
        <v>193531.18479999999</v>
      </c>
      <c r="H12" s="68">
        <v>2.49026481441765</v>
      </c>
      <c r="I12" s="67">
        <v>26578.624199999998</v>
      </c>
      <c r="J12" s="68">
        <v>13.3998188111572</v>
      </c>
      <c r="K12" s="67">
        <v>29886.6106</v>
      </c>
      <c r="L12" s="68">
        <v>15.4427880090155</v>
      </c>
      <c r="M12" s="68">
        <v>-0.110684561868652</v>
      </c>
      <c r="N12" s="67">
        <v>608466.57499999995</v>
      </c>
      <c r="O12" s="67">
        <v>20806408.9351</v>
      </c>
      <c r="P12" s="67">
        <v>2048</v>
      </c>
      <c r="Q12" s="67">
        <v>2106</v>
      </c>
      <c r="R12" s="68">
        <v>-2.7540360873694198</v>
      </c>
      <c r="S12" s="67">
        <v>96.850890527343793</v>
      </c>
      <c r="T12" s="67">
        <v>93.892377920227901</v>
      </c>
      <c r="U12" s="69">
        <v>3.0547087290648798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397869.76579999999</v>
      </c>
      <c r="E13" s="67">
        <v>541881.12029999995</v>
      </c>
      <c r="F13" s="68">
        <v>73.423810296200898</v>
      </c>
      <c r="G13" s="67">
        <v>383674.71519999998</v>
      </c>
      <c r="H13" s="68">
        <v>3.6997618132329899</v>
      </c>
      <c r="I13" s="67">
        <v>84209.650800000003</v>
      </c>
      <c r="J13" s="68">
        <v>21.165129406271699</v>
      </c>
      <c r="K13" s="67">
        <v>45804.3125</v>
      </c>
      <c r="L13" s="68">
        <v>11.938319280728001</v>
      </c>
      <c r="M13" s="68">
        <v>0.83846555496275599</v>
      </c>
      <c r="N13" s="67">
        <v>1428551.3568</v>
      </c>
      <c r="O13" s="67">
        <v>27481769.0779</v>
      </c>
      <c r="P13" s="67">
        <v>14539</v>
      </c>
      <c r="Q13" s="67">
        <v>16158</v>
      </c>
      <c r="R13" s="68">
        <v>-10.0198044312415</v>
      </c>
      <c r="S13" s="67">
        <v>27.365689923653601</v>
      </c>
      <c r="T13" s="67">
        <v>26.265190407228602</v>
      </c>
      <c r="U13" s="69">
        <v>4.0214572316475303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145725.24979999999</v>
      </c>
      <c r="E14" s="67">
        <v>187311.45970000001</v>
      </c>
      <c r="F14" s="68">
        <v>77.798363235968097</v>
      </c>
      <c r="G14" s="67">
        <v>128627.9624</v>
      </c>
      <c r="H14" s="68">
        <v>13.2920455871266</v>
      </c>
      <c r="I14" s="67">
        <v>22871.202499999999</v>
      </c>
      <c r="J14" s="68">
        <v>15.694742353428399</v>
      </c>
      <c r="K14" s="67">
        <v>18400.983800000002</v>
      </c>
      <c r="L14" s="68">
        <v>14.305586014631601</v>
      </c>
      <c r="M14" s="68">
        <v>0.24293367944816099</v>
      </c>
      <c r="N14" s="67">
        <v>501248.29969999997</v>
      </c>
      <c r="O14" s="67">
        <v>15315828.0348</v>
      </c>
      <c r="P14" s="67">
        <v>2546</v>
      </c>
      <c r="Q14" s="67">
        <v>2816</v>
      </c>
      <c r="R14" s="68">
        <v>-9.5880681818181799</v>
      </c>
      <c r="S14" s="67">
        <v>57.236940219952899</v>
      </c>
      <c r="T14" s="67">
        <v>57.009849289772703</v>
      </c>
      <c r="U14" s="69">
        <v>0.39675588755700603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113080.86780000001</v>
      </c>
      <c r="E15" s="67">
        <v>168919.5742</v>
      </c>
      <c r="F15" s="68">
        <v>66.943614045648005</v>
      </c>
      <c r="G15" s="67">
        <v>135588.63920000001</v>
      </c>
      <c r="H15" s="68">
        <v>-16.600042254867599</v>
      </c>
      <c r="I15" s="67">
        <v>6643.2040999999999</v>
      </c>
      <c r="J15" s="68">
        <v>5.8747374593458899</v>
      </c>
      <c r="K15" s="67">
        <v>-18000.311000000002</v>
      </c>
      <c r="L15" s="68">
        <v>-13.2756778932257</v>
      </c>
      <c r="M15" s="68">
        <v>-1.36906051789883</v>
      </c>
      <c r="N15" s="67">
        <v>401941.32530000003</v>
      </c>
      <c r="O15" s="67">
        <v>11528418.017100001</v>
      </c>
      <c r="P15" s="67">
        <v>5573</v>
      </c>
      <c r="Q15" s="67">
        <v>6218</v>
      </c>
      <c r="R15" s="68">
        <v>-10.373110324863299</v>
      </c>
      <c r="S15" s="67">
        <v>20.290842957114702</v>
      </c>
      <c r="T15" s="67">
        <v>20.080369668703799</v>
      </c>
      <c r="U15" s="69">
        <v>1.0372821319239101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905688.69920000003</v>
      </c>
      <c r="E16" s="67">
        <v>845608.24490000005</v>
      </c>
      <c r="F16" s="68">
        <v>107.104998640015</v>
      </c>
      <c r="G16" s="67">
        <v>560846.06720000005</v>
      </c>
      <c r="H16" s="68">
        <v>61.486146051021102</v>
      </c>
      <c r="I16" s="67">
        <v>49150.324099999998</v>
      </c>
      <c r="J16" s="68">
        <v>5.4268452442229602</v>
      </c>
      <c r="K16" s="67">
        <v>41495.236400000002</v>
      </c>
      <c r="L16" s="68">
        <v>7.3986854552022097</v>
      </c>
      <c r="M16" s="68">
        <v>0.18448112034373201</v>
      </c>
      <c r="N16" s="67">
        <v>3190260.2494000001</v>
      </c>
      <c r="O16" s="67">
        <v>88350678.539800003</v>
      </c>
      <c r="P16" s="67">
        <v>43175</v>
      </c>
      <c r="Q16" s="67">
        <v>45271</v>
      </c>
      <c r="R16" s="68">
        <v>-4.6298955181021002</v>
      </c>
      <c r="S16" s="67">
        <v>20.977155742906799</v>
      </c>
      <c r="T16" s="67">
        <v>20.7796618453315</v>
      </c>
      <c r="U16" s="69">
        <v>0.94147128426647997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834550.53619999997</v>
      </c>
      <c r="E17" s="67">
        <v>1229353.2616999999</v>
      </c>
      <c r="F17" s="68">
        <v>67.885331434021595</v>
      </c>
      <c r="G17" s="67">
        <v>530035.43290000001</v>
      </c>
      <c r="H17" s="68">
        <v>57.4518389523313</v>
      </c>
      <c r="I17" s="67">
        <v>97494.317899999995</v>
      </c>
      <c r="J17" s="68">
        <v>11.6822545395424</v>
      </c>
      <c r="K17" s="67">
        <v>28866.245500000001</v>
      </c>
      <c r="L17" s="68">
        <v>5.4460973188270003</v>
      </c>
      <c r="M17" s="68">
        <v>2.37745059017114</v>
      </c>
      <c r="N17" s="67">
        <v>3167969.4078000002</v>
      </c>
      <c r="O17" s="67">
        <v>118323148.4086</v>
      </c>
      <c r="P17" s="67">
        <v>11843</v>
      </c>
      <c r="Q17" s="67">
        <v>12735</v>
      </c>
      <c r="R17" s="68">
        <v>-7.0043188064389499</v>
      </c>
      <c r="S17" s="67">
        <v>70.467832154014999</v>
      </c>
      <c r="T17" s="67">
        <v>88.837854008637606</v>
      </c>
      <c r="U17" s="69">
        <v>-26.068663236968799</v>
      </c>
    </row>
    <row r="18" spans="1:21" ht="12" thickBot="1" x14ac:dyDescent="0.2">
      <c r="A18" s="50"/>
      <c r="B18" s="52" t="s">
        <v>16</v>
      </c>
      <c r="C18" s="53"/>
      <c r="D18" s="67">
        <v>1989382.3263999999</v>
      </c>
      <c r="E18" s="67">
        <v>3314133.6224000002</v>
      </c>
      <c r="F18" s="68">
        <v>60.0272213815974</v>
      </c>
      <c r="G18" s="67">
        <v>1591745.8369</v>
      </c>
      <c r="H18" s="68">
        <v>24.981154671930302</v>
      </c>
      <c r="I18" s="67">
        <v>252415.77040000001</v>
      </c>
      <c r="J18" s="68">
        <v>12.6881478261031</v>
      </c>
      <c r="K18" s="67">
        <v>213744.3909</v>
      </c>
      <c r="L18" s="68">
        <v>13.4282990377583</v>
      </c>
      <c r="M18" s="68">
        <v>0.18092348218902399</v>
      </c>
      <c r="N18" s="67">
        <v>6901007.1484000003</v>
      </c>
      <c r="O18" s="67">
        <v>253592634.6839</v>
      </c>
      <c r="P18" s="67">
        <v>82467</v>
      </c>
      <c r="Q18" s="67">
        <v>85475</v>
      </c>
      <c r="R18" s="68">
        <v>-3.5191576484352098</v>
      </c>
      <c r="S18" s="67">
        <v>24.123374518292199</v>
      </c>
      <c r="T18" s="67">
        <v>24.406691947353</v>
      </c>
      <c r="U18" s="69">
        <v>-1.1744518945557501</v>
      </c>
    </row>
    <row r="19" spans="1:21" ht="12" thickBot="1" x14ac:dyDescent="0.2">
      <c r="A19" s="50"/>
      <c r="B19" s="52" t="s">
        <v>17</v>
      </c>
      <c r="C19" s="53"/>
      <c r="D19" s="67">
        <v>765810.36419999995</v>
      </c>
      <c r="E19" s="67">
        <v>1431400.3683</v>
      </c>
      <c r="F19" s="68">
        <v>53.5007801562545</v>
      </c>
      <c r="G19" s="67">
        <v>670101.6335</v>
      </c>
      <c r="H19" s="68">
        <v>14.2827186079379</v>
      </c>
      <c r="I19" s="67">
        <v>72724.557199999996</v>
      </c>
      <c r="J19" s="68">
        <v>9.4964185129527898</v>
      </c>
      <c r="K19" s="67">
        <v>77248.541500000007</v>
      </c>
      <c r="L19" s="68">
        <v>11.5278843742738</v>
      </c>
      <c r="M19" s="68">
        <v>-5.8564009263527998E-2</v>
      </c>
      <c r="N19" s="67">
        <v>2614054.4090999998</v>
      </c>
      <c r="O19" s="67">
        <v>65925348.2161</v>
      </c>
      <c r="P19" s="67">
        <v>16098</v>
      </c>
      <c r="Q19" s="67">
        <v>16977</v>
      </c>
      <c r="R19" s="68">
        <v>-5.1775932143488301</v>
      </c>
      <c r="S19" s="67">
        <v>47.571770667163598</v>
      </c>
      <c r="T19" s="67">
        <v>47.533317953702102</v>
      </c>
      <c r="U19" s="69">
        <v>8.0830948527425006E-2</v>
      </c>
    </row>
    <row r="20" spans="1:21" ht="12" thickBot="1" x14ac:dyDescent="0.2">
      <c r="A20" s="50"/>
      <c r="B20" s="52" t="s">
        <v>18</v>
      </c>
      <c r="C20" s="53"/>
      <c r="D20" s="67">
        <v>889958.70070000004</v>
      </c>
      <c r="E20" s="67">
        <v>1025835.7112</v>
      </c>
      <c r="F20" s="68">
        <v>86.754505715047301</v>
      </c>
      <c r="G20" s="67">
        <v>1010348.9252000001</v>
      </c>
      <c r="H20" s="68">
        <v>-11.9157076824889</v>
      </c>
      <c r="I20" s="67">
        <v>91484.021800000002</v>
      </c>
      <c r="J20" s="68">
        <v>10.2795805836881</v>
      </c>
      <c r="K20" s="67">
        <v>59201.747100000001</v>
      </c>
      <c r="L20" s="68">
        <v>5.8595348224160198</v>
      </c>
      <c r="M20" s="68">
        <v>0.54529260167729099</v>
      </c>
      <c r="N20" s="67">
        <v>2935901.9873000002</v>
      </c>
      <c r="O20" s="67">
        <v>99574665.355100006</v>
      </c>
      <c r="P20" s="67">
        <v>38350</v>
      </c>
      <c r="Q20" s="67">
        <v>37986</v>
      </c>
      <c r="R20" s="68">
        <v>0.95824777549624596</v>
      </c>
      <c r="S20" s="67">
        <v>23.2062242685789</v>
      </c>
      <c r="T20" s="67">
        <v>23.943900126362301</v>
      </c>
      <c r="U20" s="69">
        <v>-3.17878449008303</v>
      </c>
    </row>
    <row r="21" spans="1:21" ht="12" thickBot="1" x14ac:dyDescent="0.2">
      <c r="A21" s="50"/>
      <c r="B21" s="52" t="s">
        <v>19</v>
      </c>
      <c r="C21" s="53"/>
      <c r="D21" s="67">
        <v>479338.95169999998</v>
      </c>
      <c r="E21" s="67">
        <v>620014.38639999996</v>
      </c>
      <c r="F21" s="68">
        <v>77.310940232079801</v>
      </c>
      <c r="G21" s="67">
        <v>395578.73190000001</v>
      </c>
      <c r="H21" s="68">
        <v>21.174095836167002</v>
      </c>
      <c r="I21" s="67">
        <v>64823.841099999998</v>
      </c>
      <c r="J21" s="68">
        <v>13.5235913689257</v>
      </c>
      <c r="K21" s="67">
        <v>52746.212</v>
      </c>
      <c r="L21" s="68">
        <v>13.3339352564925</v>
      </c>
      <c r="M21" s="68">
        <v>0.22897623624612101</v>
      </c>
      <c r="N21" s="67">
        <v>1622442.2361999999</v>
      </c>
      <c r="O21" s="67">
        <v>40528368.055100001</v>
      </c>
      <c r="P21" s="67">
        <v>33516</v>
      </c>
      <c r="Q21" s="67">
        <v>33884</v>
      </c>
      <c r="R21" s="68">
        <v>-1.0860583166096101</v>
      </c>
      <c r="S21" s="67">
        <v>14.3017947159566</v>
      </c>
      <c r="T21" s="67">
        <v>14.6634110494629</v>
      </c>
      <c r="U21" s="69">
        <v>-2.5284682145720998</v>
      </c>
    </row>
    <row r="22" spans="1:21" ht="12" thickBot="1" x14ac:dyDescent="0.2">
      <c r="A22" s="50"/>
      <c r="B22" s="52" t="s">
        <v>20</v>
      </c>
      <c r="C22" s="53"/>
      <c r="D22" s="67">
        <v>2231604.3470999999</v>
      </c>
      <c r="E22" s="67">
        <v>2525302.8347</v>
      </c>
      <c r="F22" s="68">
        <v>88.369771594744606</v>
      </c>
      <c r="G22" s="67">
        <v>996342.18819999998</v>
      </c>
      <c r="H22" s="68">
        <v>123.979710337433</v>
      </c>
      <c r="I22" s="67">
        <v>251669.70850000001</v>
      </c>
      <c r="J22" s="68">
        <v>11.2775236715706</v>
      </c>
      <c r="K22" s="67">
        <v>75404.645799999998</v>
      </c>
      <c r="L22" s="68">
        <v>7.5681474390065402</v>
      </c>
      <c r="M22" s="68">
        <v>2.3375888956168298</v>
      </c>
      <c r="N22" s="67">
        <v>6494056.3602999998</v>
      </c>
      <c r="O22" s="67">
        <v>105518018.5979</v>
      </c>
      <c r="P22" s="67">
        <v>108851</v>
      </c>
      <c r="Q22" s="67">
        <v>96292</v>
      </c>
      <c r="R22" s="68">
        <v>13.042620363062399</v>
      </c>
      <c r="S22" s="67">
        <v>20.5014593076775</v>
      </c>
      <c r="T22" s="67">
        <v>20.3435823443277</v>
      </c>
      <c r="U22" s="69">
        <v>0.77007671005488398</v>
      </c>
    </row>
    <row r="23" spans="1:21" ht="12" thickBot="1" x14ac:dyDescent="0.2">
      <c r="A23" s="50"/>
      <c r="B23" s="52" t="s">
        <v>21</v>
      </c>
      <c r="C23" s="53"/>
      <c r="D23" s="67">
        <v>3543271.5939000002</v>
      </c>
      <c r="E23" s="67">
        <v>3168460.0625</v>
      </c>
      <c r="F23" s="68">
        <v>111.829454182997</v>
      </c>
      <c r="G23" s="67">
        <v>2551995.2574</v>
      </c>
      <c r="H23" s="68">
        <v>38.843188819634499</v>
      </c>
      <c r="I23" s="67">
        <v>384493.96189999999</v>
      </c>
      <c r="J23" s="68">
        <v>10.851382732329499</v>
      </c>
      <c r="K23" s="67">
        <v>161754.21090000001</v>
      </c>
      <c r="L23" s="68">
        <v>6.33834292720422</v>
      </c>
      <c r="M23" s="68">
        <v>1.3770259813372201</v>
      </c>
      <c r="N23" s="67">
        <v>12725655.9793</v>
      </c>
      <c r="O23" s="67">
        <v>204718476.66690001</v>
      </c>
      <c r="P23" s="67">
        <v>101565</v>
      </c>
      <c r="Q23" s="67">
        <v>105943</v>
      </c>
      <c r="R23" s="68">
        <v>-4.1324108246887503</v>
      </c>
      <c r="S23" s="67">
        <v>34.886738481760403</v>
      </c>
      <c r="T23" s="67">
        <v>34.654135107557799</v>
      </c>
      <c r="U23" s="69">
        <v>0.66673866439025697</v>
      </c>
    </row>
    <row r="24" spans="1:21" ht="12" thickBot="1" x14ac:dyDescent="0.2">
      <c r="A24" s="50"/>
      <c r="B24" s="52" t="s">
        <v>22</v>
      </c>
      <c r="C24" s="53"/>
      <c r="D24" s="67">
        <v>263138.54229999997</v>
      </c>
      <c r="E24" s="67">
        <v>394927.6801</v>
      </c>
      <c r="F24" s="68">
        <v>66.629551575967099</v>
      </c>
      <c r="G24" s="67">
        <v>223522.72870000001</v>
      </c>
      <c r="H24" s="68">
        <v>17.7233938715781</v>
      </c>
      <c r="I24" s="67">
        <v>39577.603300000002</v>
      </c>
      <c r="J24" s="68">
        <v>15.040595328250401</v>
      </c>
      <c r="K24" s="67">
        <v>647815.57490000001</v>
      </c>
      <c r="L24" s="68">
        <v>289.82089591858102</v>
      </c>
      <c r="M24" s="68">
        <v>-0.93890606395792597</v>
      </c>
      <c r="N24" s="67">
        <v>835569.0808</v>
      </c>
      <c r="O24" s="67">
        <v>26293899.0678</v>
      </c>
      <c r="P24" s="67">
        <v>23464</v>
      </c>
      <c r="Q24" s="67">
        <v>22003</v>
      </c>
      <c r="R24" s="68">
        <v>6.6400036358678296</v>
      </c>
      <c r="S24" s="67">
        <v>11.2145645371633</v>
      </c>
      <c r="T24" s="67">
        <v>11.5047416579557</v>
      </c>
      <c r="U24" s="69">
        <v>-2.5875023486718498</v>
      </c>
    </row>
    <row r="25" spans="1:21" ht="12" thickBot="1" x14ac:dyDescent="0.2">
      <c r="A25" s="50"/>
      <c r="B25" s="52" t="s">
        <v>23</v>
      </c>
      <c r="C25" s="53"/>
      <c r="D25" s="67">
        <v>236497.81340000001</v>
      </c>
      <c r="E25" s="67">
        <v>400392.58179999999</v>
      </c>
      <c r="F25" s="68">
        <v>59.066482285162103</v>
      </c>
      <c r="G25" s="67">
        <v>205622.31839999999</v>
      </c>
      <c r="H25" s="68">
        <v>15.0156341199973</v>
      </c>
      <c r="I25" s="67">
        <v>19108.188699999999</v>
      </c>
      <c r="J25" s="68">
        <v>8.0796470907244302</v>
      </c>
      <c r="K25" s="67">
        <v>21266.920999999998</v>
      </c>
      <c r="L25" s="68">
        <v>10.342710443828899</v>
      </c>
      <c r="M25" s="68">
        <v>-0.101506574458992</v>
      </c>
      <c r="N25" s="67">
        <v>774939.5209</v>
      </c>
      <c r="O25" s="67">
        <v>33950096.532200001</v>
      </c>
      <c r="P25" s="67">
        <v>14835</v>
      </c>
      <c r="Q25" s="67">
        <v>14336</v>
      </c>
      <c r="R25" s="68">
        <v>3.4807477678571401</v>
      </c>
      <c r="S25" s="67">
        <v>15.9418815908325</v>
      </c>
      <c r="T25" s="67">
        <v>16.323463155692</v>
      </c>
      <c r="U25" s="69">
        <v>-2.3935792188978899</v>
      </c>
    </row>
    <row r="26" spans="1:21" ht="12" thickBot="1" x14ac:dyDescent="0.2">
      <c r="A26" s="50"/>
      <c r="B26" s="52" t="s">
        <v>24</v>
      </c>
      <c r="C26" s="53"/>
      <c r="D26" s="67">
        <v>521874.23109999998</v>
      </c>
      <c r="E26" s="67">
        <v>619387.30220000003</v>
      </c>
      <c r="F26" s="68">
        <v>84.256527256267006</v>
      </c>
      <c r="G26" s="67">
        <v>482727.97090000001</v>
      </c>
      <c r="H26" s="68">
        <v>8.1093830396890905</v>
      </c>
      <c r="I26" s="67">
        <v>109300.11010000001</v>
      </c>
      <c r="J26" s="68">
        <v>20.943764529169901</v>
      </c>
      <c r="K26" s="67">
        <v>104097.11659999999</v>
      </c>
      <c r="L26" s="68">
        <v>21.564343248210999</v>
      </c>
      <c r="M26" s="68">
        <v>4.9982109686985E-2</v>
      </c>
      <c r="N26" s="67">
        <v>1617513.4949</v>
      </c>
      <c r="O26" s="67">
        <v>60551691.598300003</v>
      </c>
      <c r="P26" s="67">
        <v>38000</v>
      </c>
      <c r="Q26" s="67">
        <v>36296</v>
      </c>
      <c r="R26" s="68">
        <v>4.6947322018955404</v>
      </c>
      <c r="S26" s="67">
        <v>13.7335323973684</v>
      </c>
      <c r="T26" s="67">
        <v>13.670991759422501</v>
      </c>
      <c r="U26" s="69">
        <v>0.45538639394681601</v>
      </c>
    </row>
    <row r="27" spans="1:21" ht="12" thickBot="1" x14ac:dyDescent="0.2">
      <c r="A27" s="50"/>
      <c r="B27" s="52" t="s">
        <v>25</v>
      </c>
      <c r="C27" s="53"/>
      <c r="D27" s="67">
        <v>235578.26500000001</v>
      </c>
      <c r="E27" s="67">
        <v>345945.36560000002</v>
      </c>
      <c r="F27" s="68">
        <v>68.096956463463002</v>
      </c>
      <c r="G27" s="67">
        <v>261183.61040000001</v>
      </c>
      <c r="H27" s="68">
        <v>-9.80358046233669</v>
      </c>
      <c r="I27" s="67">
        <v>64358.110800000002</v>
      </c>
      <c r="J27" s="68">
        <v>27.3192057000674</v>
      </c>
      <c r="K27" s="67">
        <v>72193.545499999993</v>
      </c>
      <c r="L27" s="68">
        <v>27.640917203585801</v>
      </c>
      <c r="M27" s="68">
        <v>-0.108533728960576</v>
      </c>
      <c r="N27" s="67">
        <v>763117.06420000002</v>
      </c>
      <c r="O27" s="67">
        <v>20087536.560600001</v>
      </c>
      <c r="P27" s="67">
        <v>29817</v>
      </c>
      <c r="Q27" s="67">
        <v>29986</v>
      </c>
      <c r="R27" s="68">
        <v>-0.56359634496098199</v>
      </c>
      <c r="S27" s="67">
        <v>7.9008037361236898</v>
      </c>
      <c r="T27" s="67">
        <v>7.9815397852331103</v>
      </c>
      <c r="U27" s="69">
        <v>-1.02187134126979</v>
      </c>
    </row>
    <row r="28" spans="1:21" ht="12" thickBot="1" x14ac:dyDescent="0.2">
      <c r="A28" s="50"/>
      <c r="B28" s="52" t="s">
        <v>26</v>
      </c>
      <c r="C28" s="53"/>
      <c r="D28" s="67">
        <v>579065.13439999998</v>
      </c>
      <c r="E28" s="67">
        <v>962418.92</v>
      </c>
      <c r="F28" s="68">
        <v>60.1676798290707</v>
      </c>
      <c r="G28" s="67">
        <v>720675.09459999995</v>
      </c>
      <c r="H28" s="68">
        <v>-19.649625921733598</v>
      </c>
      <c r="I28" s="67">
        <v>31510.516899999999</v>
      </c>
      <c r="J28" s="68">
        <v>5.4416187451260898</v>
      </c>
      <c r="K28" s="67">
        <v>79344.216100000005</v>
      </c>
      <c r="L28" s="68">
        <v>11.0097069670541</v>
      </c>
      <c r="M28" s="68">
        <v>-0.60286308884460704</v>
      </c>
      <c r="N28" s="67">
        <v>1775658.1865999999</v>
      </c>
      <c r="O28" s="67">
        <v>77297756.881699994</v>
      </c>
      <c r="P28" s="67">
        <v>29701</v>
      </c>
      <c r="Q28" s="67">
        <v>27946</v>
      </c>
      <c r="R28" s="68">
        <v>6.2799685106992102</v>
      </c>
      <c r="S28" s="67">
        <v>19.4964861250463</v>
      </c>
      <c r="T28" s="67">
        <v>19.516872013883901</v>
      </c>
      <c r="U28" s="69">
        <v>-0.104561861593294</v>
      </c>
    </row>
    <row r="29" spans="1:21" ht="12" thickBot="1" x14ac:dyDescent="0.2">
      <c r="A29" s="50"/>
      <c r="B29" s="52" t="s">
        <v>27</v>
      </c>
      <c r="C29" s="53"/>
      <c r="D29" s="67">
        <v>599860.25789999997</v>
      </c>
      <c r="E29" s="67">
        <v>947576.31960000005</v>
      </c>
      <c r="F29" s="68">
        <v>63.304690661035004</v>
      </c>
      <c r="G29" s="67">
        <v>660174.05669999996</v>
      </c>
      <c r="H29" s="68">
        <v>-9.1360449850891499</v>
      </c>
      <c r="I29" s="67">
        <v>102878.526</v>
      </c>
      <c r="J29" s="68">
        <v>17.150415391771201</v>
      </c>
      <c r="K29" s="67">
        <v>116200.8319</v>
      </c>
      <c r="L29" s="68">
        <v>17.601544732134901</v>
      </c>
      <c r="M29" s="68">
        <v>-0.114648971803101</v>
      </c>
      <c r="N29" s="67">
        <v>1878409.3873000001</v>
      </c>
      <c r="O29" s="67">
        <v>46522667.566600002</v>
      </c>
      <c r="P29" s="67">
        <v>82084</v>
      </c>
      <c r="Q29" s="67">
        <v>79918</v>
      </c>
      <c r="R29" s="68">
        <v>2.7102780349858699</v>
      </c>
      <c r="S29" s="67">
        <v>7.3078828748599003</v>
      </c>
      <c r="T29" s="67">
        <v>7.4073953101929497</v>
      </c>
      <c r="U29" s="69">
        <v>-1.36171360484423</v>
      </c>
    </row>
    <row r="30" spans="1:21" ht="12" thickBot="1" x14ac:dyDescent="0.2">
      <c r="A30" s="50"/>
      <c r="B30" s="52" t="s">
        <v>28</v>
      </c>
      <c r="C30" s="53"/>
      <c r="D30" s="67">
        <v>905665.9706</v>
      </c>
      <c r="E30" s="67">
        <v>1015844.7887</v>
      </c>
      <c r="F30" s="68">
        <v>89.153971224186904</v>
      </c>
      <c r="G30" s="67">
        <v>829341.39410000003</v>
      </c>
      <c r="H30" s="68">
        <v>9.2030347264683705</v>
      </c>
      <c r="I30" s="67">
        <v>132171.25459999999</v>
      </c>
      <c r="J30" s="68">
        <v>14.593819232540801</v>
      </c>
      <c r="K30" s="67">
        <v>134901.1557</v>
      </c>
      <c r="L30" s="68">
        <v>16.2660584241541</v>
      </c>
      <c r="M30" s="68">
        <v>-2.0236306248339001E-2</v>
      </c>
      <c r="N30" s="67">
        <v>2910867.9383</v>
      </c>
      <c r="O30" s="67">
        <v>83559120.818000004</v>
      </c>
      <c r="P30" s="67">
        <v>50688</v>
      </c>
      <c r="Q30" s="67">
        <v>50209</v>
      </c>
      <c r="R30" s="68">
        <v>0.95401222888327197</v>
      </c>
      <c r="S30" s="67">
        <v>17.867463119476</v>
      </c>
      <c r="T30" s="67">
        <v>17.934732237248301</v>
      </c>
      <c r="U30" s="69">
        <v>-0.37648947319762199</v>
      </c>
    </row>
    <row r="31" spans="1:21" ht="12" thickBot="1" x14ac:dyDescent="0.2">
      <c r="A31" s="50"/>
      <c r="B31" s="52" t="s">
        <v>29</v>
      </c>
      <c r="C31" s="53"/>
      <c r="D31" s="67">
        <v>646891.6642</v>
      </c>
      <c r="E31" s="67">
        <v>529203.43859999999</v>
      </c>
      <c r="F31" s="68">
        <v>122.238749224938</v>
      </c>
      <c r="G31" s="67">
        <v>715795.6679</v>
      </c>
      <c r="H31" s="68">
        <v>-9.6262113323695395</v>
      </c>
      <c r="I31" s="67">
        <v>12576.367700000001</v>
      </c>
      <c r="J31" s="68">
        <v>1.9441227018364799</v>
      </c>
      <c r="K31" s="67">
        <v>48560.641000000003</v>
      </c>
      <c r="L31" s="68">
        <v>6.7841484906533598</v>
      </c>
      <c r="M31" s="68">
        <v>-0.74101726334296103</v>
      </c>
      <c r="N31" s="67">
        <v>1792977.4765999999</v>
      </c>
      <c r="O31" s="67">
        <v>95941545.515699998</v>
      </c>
      <c r="P31" s="67">
        <v>23812</v>
      </c>
      <c r="Q31" s="67">
        <v>19266</v>
      </c>
      <c r="R31" s="68">
        <v>23.595972178968101</v>
      </c>
      <c r="S31" s="67">
        <v>27.166624567445002</v>
      </c>
      <c r="T31" s="67">
        <v>28.332938840444299</v>
      </c>
      <c r="U31" s="69">
        <v>-4.2931880260051702</v>
      </c>
    </row>
    <row r="32" spans="1:21" ht="12" thickBot="1" x14ac:dyDescent="0.2">
      <c r="A32" s="50"/>
      <c r="B32" s="52" t="s">
        <v>30</v>
      </c>
      <c r="C32" s="53"/>
      <c r="D32" s="67">
        <v>209360.38949999999</v>
      </c>
      <c r="E32" s="67">
        <v>299954.80190000002</v>
      </c>
      <c r="F32" s="68">
        <v>69.7973121863198</v>
      </c>
      <c r="G32" s="67">
        <v>157194.46479999999</v>
      </c>
      <c r="H32" s="68">
        <v>33.185598975365401</v>
      </c>
      <c r="I32" s="67">
        <v>51680.096899999997</v>
      </c>
      <c r="J32" s="68">
        <v>24.684753894193499</v>
      </c>
      <c r="K32" s="67">
        <v>41339.901100000003</v>
      </c>
      <c r="L32" s="68">
        <v>26.298573014385202</v>
      </c>
      <c r="M32" s="68">
        <v>0.25012628295813699</v>
      </c>
      <c r="N32" s="67">
        <v>564608.72809999995</v>
      </c>
      <c r="O32" s="67">
        <v>9200811.3728</v>
      </c>
      <c r="P32" s="67">
        <v>24998</v>
      </c>
      <c r="Q32" s="67">
        <v>24901</v>
      </c>
      <c r="R32" s="68">
        <v>0.38954258865104802</v>
      </c>
      <c r="S32" s="67">
        <v>8.37508558684695</v>
      </c>
      <c r="T32" s="67">
        <v>7.0280482992650901</v>
      </c>
      <c r="U32" s="69">
        <v>16.083862948187399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11.538500000000001</v>
      </c>
      <c r="H33" s="70"/>
      <c r="I33" s="70"/>
      <c r="J33" s="70"/>
      <c r="K33" s="67">
        <v>2.2471999999999999</v>
      </c>
      <c r="L33" s="68">
        <v>19.475668414438601</v>
      </c>
      <c r="M33" s="70"/>
      <c r="N33" s="70"/>
      <c r="O33" s="67">
        <v>76.322599999999994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111459.79429999999</v>
      </c>
      <c r="E34" s="67">
        <v>161318.41699999999</v>
      </c>
      <c r="F34" s="68">
        <v>69.093037467631504</v>
      </c>
      <c r="G34" s="67">
        <v>87640.299199999994</v>
      </c>
      <c r="H34" s="68">
        <v>27.1787012566475</v>
      </c>
      <c r="I34" s="67">
        <v>15299.803900000001</v>
      </c>
      <c r="J34" s="68">
        <v>13.7267469369446</v>
      </c>
      <c r="K34" s="67">
        <v>8819.0524999999998</v>
      </c>
      <c r="L34" s="68">
        <v>10.062782282240301</v>
      </c>
      <c r="M34" s="68">
        <v>0.73485801337501999</v>
      </c>
      <c r="N34" s="67">
        <v>350420.83299999998</v>
      </c>
      <c r="O34" s="67">
        <v>19209297.107500002</v>
      </c>
      <c r="P34" s="67">
        <v>6084</v>
      </c>
      <c r="Q34" s="67">
        <v>6001</v>
      </c>
      <c r="R34" s="68">
        <v>1.38310281619729</v>
      </c>
      <c r="S34" s="67">
        <v>18.320150279421402</v>
      </c>
      <c r="T34" s="67">
        <v>17.822740093317801</v>
      </c>
      <c r="U34" s="69">
        <v>2.7150988311617801</v>
      </c>
    </row>
    <row r="35" spans="1:21" ht="12" thickBot="1" x14ac:dyDescent="0.2">
      <c r="A35" s="50"/>
      <c r="B35" s="52" t="s">
        <v>36</v>
      </c>
      <c r="C35" s="53"/>
      <c r="D35" s="70"/>
      <c r="E35" s="67">
        <v>67437.429199999999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27380.291499999999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74985.806100000002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341552.9914</v>
      </c>
      <c r="E38" s="67">
        <v>130973.16409999999</v>
      </c>
      <c r="F38" s="68">
        <v>260.780896412657</v>
      </c>
      <c r="G38" s="67">
        <v>209958.97260000001</v>
      </c>
      <c r="H38" s="68">
        <v>62.6760634091615</v>
      </c>
      <c r="I38" s="67">
        <v>22833.186300000001</v>
      </c>
      <c r="J38" s="68">
        <v>6.6851079846815198</v>
      </c>
      <c r="K38" s="67">
        <v>11253.304400000001</v>
      </c>
      <c r="L38" s="68">
        <v>5.3597635102925798</v>
      </c>
      <c r="M38" s="68">
        <v>1.0290205870553</v>
      </c>
      <c r="N38" s="67">
        <v>1175837.9508</v>
      </c>
      <c r="O38" s="67">
        <v>19241122.439599998</v>
      </c>
      <c r="P38" s="67">
        <v>420</v>
      </c>
      <c r="Q38" s="67">
        <v>407</v>
      </c>
      <c r="R38" s="68">
        <v>3.1941031941031999</v>
      </c>
      <c r="S38" s="67">
        <v>813.22140809523796</v>
      </c>
      <c r="T38" s="67">
        <v>743.596044963145</v>
      </c>
      <c r="U38" s="69">
        <v>8.5616736646385991</v>
      </c>
    </row>
    <row r="39" spans="1:21" ht="12" thickBot="1" x14ac:dyDescent="0.2">
      <c r="A39" s="50"/>
      <c r="B39" s="52" t="s">
        <v>34</v>
      </c>
      <c r="C39" s="53"/>
      <c r="D39" s="67">
        <v>563706.35179999995</v>
      </c>
      <c r="E39" s="67">
        <v>421671.81030000001</v>
      </c>
      <c r="F39" s="68">
        <v>133.68367010328501</v>
      </c>
      <c r="G39" s="67">
        <v>506745.40029999998</v>
      </c>
      <c r="H39" s="68">
        <v>11.240546330815899</v>
      </c>
      <c r="I39" s="67">
        <v>42335.442799999997</v>
      </c>
      <c r="J39" s="68">
        <v>7.5101943884109996</v>
      </c>
      <c r="K39" s="67">
        <v>38529.119599999998</v>
      </c>
      <c r="L39" s="68">
        <v>7.6032499904666597</v>
      </c>
      <c r="M39" s="68">
        <v>9.8790816907219997E-2</v>
      </c>
      <c r="N39" s="67">
        <v>1898047.9339999999</v>
      </c>
      <c r="O39" s="67">
        <v>45800463.776799999</v>
      </c>
      <c r="P39" s="67">
        <v>2947</v>
      </c>
      <c r="Q39" s="67">
        <v>3158</v>
      </c>
      <c r="R39" s="68">
        <v>-6.6814439518682702</v>
      </c>
      <c r="S39" s="67">
        <v>191.28142239565699</v>
      </c>
      <c r="T39" s="67">
        <v>181.18990202659899</v>
      </c>
      <c r="U39" s="69">
        <v>5.2757451521787804</v>
      </c>
    </row>
    <row r="40" spans="1:21" ht="12" thickBot="1" x14ac:dyDescent="0.2">
      <c r="A40" s="50"/>
      <c r="B40" s="52" t="s">
        <v>39</v>
      </c>
      <c r="C40" s="53"/>
      <c r="D40" s="70"/>
      <c r="E40" s="67">
        <v>51509.513599999998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12704.712100000001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12209.4094</v>
      </c>
      <c r="E42" s="73"/>
      <c r="F42" s="73"/>
      <c r="G42" s="72">
        <v>43787.792099999999</v>
      </c>
      <c r="H42" s="74">
        <v>-72.116864508452807</v>
      </c>
      <c r="I42" s="72">
        <v>1819.3775000000001</v>
      </c>
      <c r="J42" s="74">
        <v>14.9014374110512</v>
      </c>
      <c r="K42" s="72">
        <v>6412.1531000000004</v>
      </c>
      <c r="L42" s="74">
        <v>14.643700429919599</v>
      </c>
      <c r="M42" s="74">
        <v>-0.71626106369793296</v>
      </c>
      <c r="N42" s="72">
        <v>142848.7824</v>
      </c>
      <c r="O42" s="72">
        <v>2272813.7524999999</v>
      </c>
      <c r="P42" s="72">
        <v>22</v>
      </c>
      <c r="Q42" s="72">
        <v>33</v>
      </c>
      <c r="R42" s="74">
        <v>-33.3333333333333</v>
      </c>
      <c r="S42" s="72">
        <v>554.97315454545503</v>
      </c>
      <c r="T42" s="72">
        <v>1288.3976424242401</v>
      </c>
      <c r="U42" s="75">
        <v>-132.15494873432101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4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90166</v>
      </c>
      <c r="D2" s="32">
        <v>960786.19719914498</v>
      </c>
      <c r="E2" s="32">
        <v>746391.87513333303</v>
      </c>
      <c r="F2" s="32">
        <v>214394.32206581201</v>
      </c>
      <c r="G2" s="32">
        <v>746391.87513333303</v>
      </c>
      <c r="H2" s="32">
        <v>0.22314467327987</v>
      </c>
    </row>
    <row r="3" spans="1:8" ht="14.25" x14ac:dyDescent="0.2">
      <c r="A3" s="32">
        <v>2</v>
      </c>
      <c r="B3" s="33">
        <v>13</v>
      </c>
      <c r="C3" s="32">
        <v>33962</v>
      </c>
      <c r="D3" s="32">
        <v>280628.30674709199</v>
      </c>
      <c r="E3" s="32">
        <v>226656.202823584</v>
      </c>
      <c r="F3" s="32">
        <v>53972.103923508097</v>
      </c>
      <c r="G3" s="32">
        <v>226656.202823584</v>
      </c>
      <c r="H3" s="32">
        <v>0.19232594369800601</v>
      </c>
    </row>
    <row r="4" spans="1:8" ht="14.25" x14ac:dyDescent="0.2">
      <c r="A4" s="32">
        <v>3</v>
      </c>
      <c r="B4" s="33">
        <v>14</v>
      </c>
      <c r="C4" s="32">
        <v>134103</v>
      </c>
      <c r="D4" s="32">
        <v>258243.550008547</v>
      </c>
      <c r="E4" s="32">
        <v>204499.175690598</v>
      </c>
      <c r="F4" s="32">
        <v>53744.374317948699</v>
      </c>
      <c r="G4" s="32">
        <v>204499.175690598</v>
      </c>
      <c r="H4" s="32">
        <v>0.20811506934508101</v>
      </c>
    </row>
    <row r="5" spans="1:8" ht="14.25" x14ac:dyDescent="0.2">
      <c r="A5" s="32">
        <v>4</v>
      </c>
      <c r="B5" s="33">
        <v>15</v>
      </c>
      <c r="C5" s="32">
        <v>4585</v>
      </c>
      <c r="D5" s="32">
        <v>75965.295297435907</v>
      </c>
      <c r="E5" s="32">
        <v>59343.962442734999</v>
      </c>
      <c r="F5" s="32">
        <v>16621.3328547009</v>
      </c>
      <c r="G5" s="32">
        <v>59343.962442734999</v>
      </c>
      <c r="H5" s="32">
        <v>0.218801661859161</v>
      </c>
    </row>
    <row r="6" spans="1:8" ht="14.25" x14ac:dyDescent="0.2">
      <c r="A6" s="32">
        <v>5</v>
      </c>
      <c r="B6" s="33">
        <v>16</v>
      </c>
      <c r="C6" s="32">
        <v>3564</v>
      </c>
      <c r="D6" s="32">
        <v>198350.65183931601</v>
      </c>
      <c r="E6" s="32">
        <v>171771.999642735</v>
      </c>
      <c r="F6" s="32">
        <v>26578.652196581199</v>
      </c>
      <c r="G6" s="32">
        <v>171771.999642735</v>
      </c>
      <c r="H6" s="32">
        <v>0.13399831031618001</v>
      </c>
    </row>
    <row r="7" spans="1:8" ht="14.25" x14ac:dyDescent="0.2">
      <c r="A7" s="32">
        <v>6</v>
      </c>
      <c r="B7" s="33">
        <v>17</v>
      </c>
      <c r="C7" s="32">
        <v>26654</v>
      </c>
      <c r="D7" s="32">
        <v>397870.19343504298</v>
      </c>
      <c r="E7" s="32">
        <v>313660.11419401702</v>
      </c>
      <c r="F7" s="32">
        <v>84210.079241025596</v>
      </c>
      <c r="G7" s="32">
        <v>313660.11419401702</v>
      </c>
      <c r="H7" s="32">
        <v>0.21165214341388999</v>
      </c>
    </row>
    <row r="8" spans="1:8" ht="14.25" x14ac:dyDescent="0.2">
      <c r="A8" s="32">
        <v>7</v>
      </c>
      <c r="B8" s="33">
        <v>18</v>
      </c>
      <c r="C8" s="32">
        <v>115695</v>
      </c>
      <c r="D8" s="32">
        <v>145725.25316495699</v>
      </c>
      <c r="E8" s="32">
        <v>122854.048721368</v>
      </c>
      <c r="F8" s="32">
        <v>22871.204443589701</v>
      </c>
      <c r="G8" s="32">
        <v>122854.048721368</v>
      </c>
      <c r="H8" s="32">
        <v>0.156947433247552</v>
      </c>
    </row>
    <row r="9" spans="1:8" ht="14.25" x14ac:dyDescent="0.2">
      <c r="A9" s="32">
        <v>8</v>
      </c>
      <c r="B9" s="33">
        <v>19</v>
      </c>
      <c r="C9" s="32">
        <v>15024</v>
      </c>
      <c r="D9" s="32">
        <v>113080.97643333299</v>
      </c>
      <c r="E9" s="32">
        <v>106437.66535470101</v>
      </c>
      <c r="F9" s="32">
        <v>6643.3110786324796</v>
      </c>
      <c r="G9" s="32">
        <v>106437.66535470101</v>
      </c>
      <c r="H9" s="32">
        <v>5.8748264192333297E-2</v>
      </c>
    </row>
    <row r="10" spans="1:8" ht="14.25" x14ac:dyDescent="0.2">
      <c r="A10" s="32">
        <v>9</v>
      </c>
      <c r="B10" s="33">
        <v>21</v>
      </c>
      <c r="C10" s="32">
        <v>181411</v>
      </c>
      <c r="D10" s="32">
        <v>905688.28358461498</v>
      </c>
      <c r="E10" s="32">
        <v>856538.37476581195</v>
      </c>
      <c r="F10" s="32">
        <v>49149.9088188034</v>
      </c>
      <c r="G10" s="32">
        <v>856538.37476581195</v>
      </c>
      <c r="H10" s="35">
        <v>5.4268018820198799E-2</v>
      </c>
    </row>
    <row r="11" spans="1:8" ht="14.25" x14ac:dyDescent="0.2">
      <c r="A11" s="32">
        <v>10</v>
      </c>
      <c r="B11" s="33">
        <v>22</v>
      </c>
      <c r="C11" s="32">
        <v>33678</v>
      </c>
      <c r="D11" s="32">
        <v>834550.63574786298</v>
      </c>
      <c r="E11" s="32">
        <v>737056.21859829105</v>
      </c>
      <c r="F11" s="32">
        <v>97494.417149572604</v>
      </c>
      <c r="G11" s="32">
        <v>737056.21859829105</v>
      </c>
      <c r="H11" s="32">
        <v>0.116822650386223</v>
      </c>
    </row>
    <row r="12" spans="1:8" ht="14.25" x14ac:dyDescent="0.2">
      <c r="A12" s="32">
        <v>11</v>
      </c>
      <c r="B12" s="33">
        <v>23</v>
      </c>
      <c r="C12" s="32">
        <v>192952.522</v>
      </c>
      <c r="D12" s="32">
        <v>1989382.54003749</v>
      </c>
      <c r="E12" s="32">
        <v>1736966.54676037</v>
      </c>
      <c r="F12" s="32">
        <v>252415.99327712</v>
      </c>
      <c r="G12" s="32">
        <v>1736966.54676037</v>
      </c>
      <c r="H12" s="32">
        <v>0.12688157666868999</v>
      </c>
    </row>
    <row r="13" spans="1:8" ht="14.25" x14ac:dyDescent="0.2">
      <c r="A13" s="32">
        <v>12</v>
      </c>
      <c r="B13" s="33">
        <v>24</v>
      </c>
      <c r="C13" s="32">
        <v>34502.686000000002</v>
      </c>
      <c r="D13" s="32">
        <v>765810.33733247896</v>
      </c>
      <c r="E13" s="32">
        <v>693085.80955384602</v>
      </c>
      <c r="F13" s="32">
        <v>72724.527778632502</v>
      </c>
      <c r="G13" s="32">
        <v>693085.80955384602</v>
      </c>
      <c r="H13" s="32">
        <v>9.4964150042622E-2</v>
      </c>
    </row>
    <row r="14" spans="1:8" ht="14.25" x14ac:dyDescent="0.2">
      <c r="A14" s="32">
        <v>13</v>
      </c>
      <c r="B14" s="33">
        <v>25</v>
      </c>
      <c r="C14" s="32">
        <v>78121</v>
      </c>
      <c r="D14" s="32">
        <v>889958.94147692295</v>
      </c>
      <c r="E14" s="32">
        <v>798474.67893846205</v>
      </c>
      <c r="F14" s="32">
        <v>91484.262538461495</v>
      </c>
      <c r="G14" s="32">
        <v>798474.67893846205</v>
      </c>
      <c r="H14" s="32">
        <v>0.10279604853077801</v>
      </c>
    </row>
    <row r="15" spans="1:8" ht="14.25" x14ac:dyDescent="0.2">
      <c r="A15" s="32">
        <v>14</v>
      </c>
      <c r="B15" s="33">
        <v>26</v>
      </c>
      <c r="C15" s="32">
        <v>70929</v>
      </c>
      <c r="D15" s="32">
        <v>479338.61814687197</v>
      </c>
      <c r="E15" s="32">
        <v>414515.11048750498</v>
      </c>
      <c r="F15" s="32">
        <v>64823.5076593677</v>
      </c>
      <c r="G15" s="32">
        <v>414515.11048750498</v>
      </c>
      <c r="H15" s="32">
        <v>0.135235312168204</v>
      </c>
    </row>
    <row r="16" spans="1:8" ht="14.25" x14ac:dyDescent="0.2">
      <c r="A16" s="32">
        <v>15</v>
      </c>
      <c r="B16" s="33">
        <v>27</v>
      </c>
      <c r="C16" s="32">
        <v>271095.40500000003</v>
      </c>
      <c r="D16" s="32">
        <v>2231608.5161000001</v>
      </c>
      <c r="E16" s="32">
        <v>1979934.6354</v>
      </c>
      <c r="F16" s="32">
        <v>251673.88070000001</v>
      </c>
      <c r="G16" s="32">
        <v>1979934.6354</v>
      </c>
      <c r="H16" s="32">
        <v>0.11277689562676101</v>
      </c>
    </row>
    <row r="17" spans="1:8" ht="14.25" x14ac:dyDescent="0.2">
      <c r="A17" s="32">
        <v>16</v>
      </c>
      <c r="B17" s="33">
        <v>29</v>
      </c>
      <c r="C17" s="32">
        <v>268779</v>
      </c>
      <c r="D17" s="32">
        <v>3543273.5441803401</v>
      </c>
      <c r="E17" s="32">
        <v>3158777.68099829</v>
      </c>
      <c r="F17" s="32">
        <v>384495.86318205099</v>
      </c>
      <c r="G17" s="32">
        <v>3158777.68099829</v>
      </c>
      <c r="H17" s="32">
        <v>0.108514304184493</v>
      </c>
    </row>
    <row r="18" spans="1:8" ht="14.25" x14ac:dyDescent="0.2">
      <c r="A18" s="32">
        <v>17</v>
      </c>
      <c r="B18" s="33">
        <v>31</v>
      </c>
      <c r="C18" s="32">
        <v>29380.548999999999</v>
      </c>
      <c r="D18" s="32">
        <v>263138.52084804501</v>
      </c>
      <c r="E18" s="32">
        <v>223560.938158554</v>
      </c>
      <c r="F18" s="32">
        <v>39577.582689490599</v>
      </c>
      <c r="G18" s="32">
        <v>223560.938158554</v>
      </c>
      <c r="H18" s="32">
        <v>0.150405887218411</v>
      </c>
    </row>
    <row r="19" spans="1:8" ht="14.25" x14ac:dyDescent="0.2">
      <c r="A19" s="32">
        <v>18</v>
      </c>
      <c r="B19" s="33">
        <v>32</v>
      </c>
      <c r="C19" s="32">
        <v>11934.285</v>
      </c>
      <c r="D19" s="32">
        <v>236497.81275059399</v>
      </c>
      <c r="E19" s="32">
        <v>217389.61901032701</v>
      </c>
      <c r="F19" s="32">
        <v>19108.193740266899</v>
      </c>
      <c r="G19" s="32">
        <v>217389.61901032701</v>
      </c>
      <c r="H19" s="32">
        <v>8.0796492441213605E-2</v>
      </c>
    </row>
    <row r="20" spans="1:8" ht="14.25" x14ac:dyDescent="0.2">
      <c r="A20" s="32">
        <v>19</v>
      </c>
      <c r="B20" s="33">
        <v>33</v>
      </c>
      <c r="C20" s="32">
        <v>37730.622000000003</v>
      </c>
      <c r="D20" s="32">
        <v>521874.19725346798</v>
      </c>
      <c r="E20" s="32">
        <v>412574.116275215</v>
      </c>
      <c r="F20" s="32">
        <v>109300.080978253</v>
      </c>
      <c r="G20" s="32">
        <v>412574.116275215</v>
      </c>
      <c r="H20" s="32">
        <v>0.20943760307269499</v>
      </c>
    </row>
    <row r="21" spans="1:8" ht="14.25" x14ac:dyDescent="0.2">
      <c r="A21" s="32">
        <v>20</v>
      </c>
      <c r="B21" s="33">
        <v>34</v>
      </c>
      <c r="C21" s="32">
        <v>36974.142999999996</v>
      </c>
      <c r="D21" s="32">
        <v>235578.21595827799</v>
      </c>
      <c r="E21" s="32">
        <v>171220.16504648401</v>
      </c>
      <c r="F21" s="32">
        <v>64358.0509117947</v>
      </c>
      <c r="G21" s="32">
        <v>171220.16504648401</v>
      </c>
      <c r="H21" s="32">
        <v>0.273191859654768</v>
      </c>
    </row>
    <row r="22" spans="1:8" ht="14.25" x14ac:dyDescent="0.2">
      <c r="A22" s="32">
        <v>21</v>
      </c>
      <c r="B22" s="33">
        <v>35</v>
      </c>
      <c r="C22" s="32">
        <v>24454.306</v>
      </c>
      <c r="D22" s="32">
        <v>579065.13071150403</v>
      </c>
      <c r="E22" s="32">
        <v>547554.62462477898</v>
      </c>
      <c r="F22" s="32">
        <v>31510.506086725702</v>
      </c>
      <c r="G22" s="32">
        <v>547554.62462477898</v>
      </c>
      <c r="H22" s="32">
        <v>5.4416169124202503E-2</v>
      </c>
    </row>
    <row r="23" spans="1:8" ht="14.25" x14ac:dyDescent="0.2">
      <c r="A23" s="32">
        <v>22</v>
      </c>
      <c r="B23" s="33">
        <v>36</v>
      </c>
      <c r="C23" s="32">
        <v>110463.15</v>
      </c>
      <c r="D23" s="32">
        <v>599860.26357168099</v>
      </c>
      <c r="E23" s="32">
        <v>496981.73296041403</v>
      </c>
      <c r="F23" s="32">
        <v>102878.53061126699</v>
      </c>
      <c r="G23" s="32">
        <v>496981.73296041403</v>
      </c>
      <c r="H23" s="32">
        <v>0.17150415998337501</v>
      </c>
    </row>
    <row r="24" spans="1:8" ht="14.25" x14ac:dyDescent="0.2">
      <c r="A24" s="32">
        <v>23</v>
      </c>
      <c r="B24" s="33">
        <v>37</v>
      </c>
      <c r="C24" s="32">
        <v>80397.614000000001</v>
      </c>
      <c r="D24" s="32">
        <v>905665.96842214698</v>
      </c>
      <c r="E24" s="32">
        <v>773494.70164516801</v>
      </c>
      <c r="F24" s="32">
        <v>132171.266776979</v>
      </c>
      <c r="G24" s="32">
        <v>773494.70164516801</v>
      </c>
      <c r="H24" s="32">
        <v>0.14593820612167599</v>
      </c>
    </row>
    <row r="25" spans="1:8" ht="14.25" x14ac:dyDescent="0.2">
      <c r="A25" s="32">
        <v>24</v>
      </c>
      <c r="B25" s="33">
        <v>38</v>
      </c>
      <c r="C25" s="32">
        <v>113650.351</v>
      </c>
      <c r="D25" s="32">
        <v>646891.62445752195</v>
      </c>
      <c r="E25" s="32">
        <v>634315.28867345105</v>
      </c>
      <c r="F25" s="32">
        <v>12576.335784070799</v>
      </c>
      <c r="G25" s="32">
        <v>634315.28867345105</v>
      </c>
      <c r="H25" s="32">
        <v>1.9441178875390801E-2</v>
      </c>
    </row>
    <row r="26" spans="1:8" ht="14.25" x14ac:dyDescent="0.2">
      <c r="A26" s="32">
        <v>25</v>
      </c>
      <c r="B26" s="33">
        <v>39</v>
      </c>
      <c r="C26" s="32">
        <v>82617.013999999996</v>
      </c>
      <c r="D26" s="32">
        <v>209360.36342251001</v>
      </c>
      <c r="E26" s="32">
        <v>157680.28271032</v>
      </c>
      <c r="F26" s="32">
        <v>51680.080712189898</v>
      </c>
      <c r="G26" s="32">
        <v>157680.28271032</v>
      </c>
      <c r="H26" s="32">
        <v>0.24684749236843101</v>
      </c>
    </row>
    <row r="27" spans="1:8" ht="14.25" x14ac:dyDescent="0.2">
      <c r="A27" s="32">
        <v>26</v>
      </c>
      <c r="B27" s="33">
        <v>42</v>
      </c>
      <c r="C27" s="32">
        <v>4718.0919999999996</v>
      </c>
      <c r="D27" s="32">
        <v>111459.7941</v>
      </c>
      <c r="E27" s="32">
        <v>96159.993499999997</v>
      </c>
      <c r="F27" s="32">
        <v>15299.8006</v>
      </c>
      <c r="G27" s="32">
        <v>96159.993499999997</v>
      </c>
      <c r="H27" s="32">
        <v>0.137267440008666</v>
      </c>
    </row>
    <row r="28" spans="1:8" ht="14.25" x14ac:dyDescent="0.2">
      <c r="A28" s="32">
        <v>27</v>
      </c>
      <c r="B28" s="33">
        <v>75</v>
      </c>
      <c r="C28" s="32">
        <v>432</v>
      </c>
      <c r="D28" s="32">
        <v>341552.99145299097</v>
      </c>
      <c r="E28" s="32">
        <v>318719.80769230798</v>
      </c>
      <c r="F28" s="32">
        <v>22833.183760683802</v>
      </c>
      <c r="G28" s="32">
        <v>318719.80769230798</v>
      </c>
      <c r="H28" s="32">
        <v>6.6851072401824696E-2</v>
      </c>
    </row>
    <row r="29" spans="1:8" ht="14.25" x14ac:dyDescent="0.2">
      <c r="A29" s="32">
        <v>28</v>
      </c>
      <c r="B29" s="33">
        <v>76</v>
      </c>
      <c r="C29" s="32">
        <v>3042</v>
      </c>
      <c r="D29" s="32">
        <v>563706.33776324801</v>
      </c>
      <c r="E29" s="32">
        <v>521370.90953675198</v>
      </c>
      <c r="F29" s="32">
        <v>42335.4282264957</v>
      </c>
      <c r="G29" s="32">
        <v>521370.90953675198</v>
      </c>
      <c r="H29" s="32">
        <v>7.5101919901202602E-2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12209.409273126101</v>
      </c>
      <c r="E30" s="32">
        <v>10390.031843279599</v>
      </c>
      <c r="F30" s="32">
        <v>1819.37742984646</v>
      </c>
      <c r="G30" s="32">
        <v>10390.031843279599</v>
      </c>
      <c r="H30" s="32">
        <v>0.14901436991313399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2015-03-04T05:23:05Z</dcterms:modified>
</cp:coreProperties>
</file>