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<sst xmlns="http://schemas.openxmlformats.org/spreadsheetml/2006/main" count="112" uniqueCount="70">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</sst>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20957825.075399999</v>
      </c>
      <c r="F3" s="25">
        <f>RA!I7</f>
        <v>2376986.6031999998</v>
      </c>
      <c r="G3" s="16">
        <f>E3-F3</f>
        <v>18580838.472199999</v>
      </c>
      <c r="H3" s="27">
        <f>RA!J7</f>
        <v>11.3417618223662</v>
      </c>
      <c r="I3" s="20">
        <f>SUM(I4:I38)</f>
        <v>20957838.53785485</v>
      </c>
      <c r="J3" s="21">
        <f>SUM(J4:J38)</f>
        <v>18580838.195545442</v>
      </c>
      <c r="K3" s="22">
        <f>E3-I3</f>
        <v>-13.462454851716757</v>
      </c>
      <c r="L3" s="22">
        <f>G3-J3</f>
        <v>0.27665455639362335</v>
      </c>
    </row>
    <row r="4" spans="1:13" x14ac:dyDescent="0.15">
      <c r="A4" s="40">
        <f>RA!A8</f>
        <v>42068</v>
      </c>
      <c r="B4" s="12">
        <v>12</v>
      </c>
      <c r="C4" s="37" t="s">
        <v>6</v>
      </c>
      <c r="D4" s="37"/>
      <c r="E4" s="15">
        <f>VLOOKUP(C4,RA!B8:D36,3,0)</f>
        <v>806866.848</v>
      </c>
      <c r="F4" s="25">
        <f>VLOOKUP(C4,RA!B8:I39,8,0)</f>
        <v>183683.2893</v>
      </c>
      <c r="G4" s="16">
        <f t="shared" ref="G4:G38" si="0">E4-F4</f>
        <v>623183.55869999994</v>
      </c>
      <c r="H4" s="27">
        <f>RA!J8</f>
        <v>22.765006364470199</v>
      </c>
      <c r="I4" s="20">
        <f>VLOOKUP(B4,RMS!B:D,3,FALSE)</f>
        <v>806867.97779999999</v>
      </c>
      <c r="J4" s="21">
        <f>VLOOKUP(B4,RMS!B:E,4,FALSE)</f>
        <v>623183.575697436</v>
      </c>
      <c r="K4" s="22">
        <f t="shared" ref="K4:K38" si="1">E4-I4</f>
        <v>-1.1297999999951571</v>
      </c>
      <c r="L4" s="22">
        <f t="shared" ref="L4:L38" si="2">G4-J4</f>
        <v>-1.6997436061501503E-2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169698.14610000001</v>
      </c>
      <c r="F5" s="25">
        <f>VLOOKUP(C5,RA!B9:I40,8,0)</f>
        <v>31464.4575</v>
      </c>
      <c r="G5" s="16">
        <f t="shared" si="0"/>
        <v>138233.68860000002</v>
      </c>
      <c r="H5" s="27">
        <f>RA!J9</f>
        <v>18.5414267763766</v>
      </c>
      <c r="I5" s="20">
        <f>VLOOKUP(B5,RMS!B:D,3,FALSE)</f>
        <v>169698.22014034499</v>
      </c>
      <c r="J5" s="21">
        <f>VLOOKUP(B5,RMS!B:E,4,FALSE)</f>
        <v>138233.706836336</v>
      </c>
      <c r="K5" s="22">
        <f t="shared" si="1"/>
        <v>-7.4040344974491745E-2</v>
      </c>
      <c r="L5" s="22">
        <f t="shared" si="2"/>
        <v>-1.823633597814478E-2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187696.9994</v>
      </c>
      <c r="F6" s="25">
        <f>VLOOKUP(C6,RA!B10:I41,8,0)</f>
        <v>40095.074500000002</v>
      </c>
      <c r="G6" s="16">
        <f t="shared" si="0"/>
        <v>147601.92489999998</v>
      </c>
      <c r="H6" s="27">
        <f>RA!J10</f>
        <v>21.361595884947299</v>
      </c>
      <c r="I6" s="20">
        <f>VLOOKUP(B6,RMS!B:D,3,FALSE)</f>
        <v>187699.53848632501</v>
      </c>
      <c r="J6" s="21">
        <f>VLOOKUP(B6,RMS!B:E,4,FALSE)</f>
        <v>147601.92478888901</v>
      </c>
      <c r="K6" s="22">
        <f>E6-I6</f>
        <v>-2.5390863250067923</v>
      </c>
      <c r="L6" s="22">
        <f t="shared" si="2"/>
        <v>1.1111097410321236E-4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69458.312699999995</v>
      </c>
      <c r="F7" s="25">
        <f>VLOOKUP(C7,RA!B11:I42,8,0)</f>
        <v>14575.651599999999</v>
      </c>
      <c r="G7" s="16">
        <f t="shared" si="0"/>
        <v>54882.661099999998</v>
      </c>
      <c r="H7" s="27">
        <f>RA!J11</f>
        <v>20.984747589470299</v>
      </c>
      <c r="I7" s="20">
        <f>VLOOKUP(B7,RMS!B:D,3,FALSE)</f>
        <v>69458.371164102602</v>
      </c>
      <c r="J7" s="21">
        <f>VLOOKUP(B7,RMS!B:E,4,FALSE)</f>
        <v>54882.6617410256</v>
      </c>
      <c r="K7" s="22">
        <f t="shared" si="1"/>
        <v>-5.8464102607103996E-2</v>
      </c>
      <c r="L7" s="22">
        <f t="shared" si="2"/>
        <v>-6.410256028175354E-4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148889.1391</v>
      </c>
      <c r="F8" s="25">
        <f>VLOOKUP(C8,RA!B12:I43,8,0)</f>
        <v>17958.9872</v>
      </c>
      <c r="G8" s="16">
        <f t="shared" si="0"/>
        <v>130930.1519</v>
      </c>
      <c r="H8" s="27">
        <f>RA!J12</f>
        <v>12.061986057920601</v>
      </c>
      <c r="I8" s="20">
        <f>VLOOKUP(B8,RMS!B:D,3,FALSE)</f>
        <v>148889.16351025601</v>
      </c>
      <c r="J8" s="21">
        <f>VLOOKUP(B8,RMS!B:E,4,FALSE)</f>
        <v>130930.150631624</v>
      </c>
      <c r="K8" s="22">
        <f t="shared" si="1"/>
        <v>-2.4410256010014564E-2</v>
      </c>
      <c r="L8" s="22">
        <f t="shared" si="2"/>
        <v>1.2683759996434674E-3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344698.16440000001</v>
      </c>
      <c r="F9" s="25">
        <f>VLOOKUP(C9,RA!B13:I44,8,0)</f>
        <v>70849.814899999998</v>
      </c>
      <c r="G9" s="16">
        <f t="shared" si="0"/>
        <v>273848.34950000001</v>
      </c>
      <c r="H9" s="27">
        <f>RA!J13</f>
        <v>20.5541607752176</v>
      </c>
      <c r="I9" s="20">
        <f>VLOOKUP(B9,RMS!B:D,3,FALSE)</f>
        <v>344698.48995726497</v>
      </c>
      <c r="J9" s="21">
        <f>VLOOKUP(B9,RMS!B:E,4,FALSE)</f>
        <v>273848.34924786299</v>
      </c>
      <c r="K9" s="22">
        <f t="shared" si="1"/>
        <v>-0.32555726496502757</v>
      </c>
      <c r="L9" s="22">
        <f t="shared" si="2"/>
        <v>2.5213701883330941E-4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151837.6796</v>
      </c>
      <c r="F10" s="25">
        <f>VLOOKUP(C10,RA!B14:I45,8,0)</f>
        <v>26869.221099999999</v>
      </c>
      <c r="G10" s="16">
        <f t="shared" si="0"/>
        <v>124968.45850000001</v>
      </c>
      <c r="H10" s="27">
        <f>RA!J14</f>
        <v>17.696016674374899</v>
      </c>
      <c r="I10" s="20">
        <f>VLOOKUP(B10,RMS!B:D,3,FALSE)</f>
        <v>151837.680579487</v>
      </c>
      <c r="J10" s="21">
        <f>VLOOKUP(B10,RMS!B:E,4,FALSE)</f>
        <v>124968.458095726</v>
      </c>
      <c r="K10" s="22">
        <f t="shared" si="1"/>
        <v>-9.7948699840344489E-4</v>
      </c>
      <c r="L10" s="22">
        <f t="shared" si="2"/>
        <v>4.0427400381304324E-4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141068.799</v>
      </c>
      <c r="F11" s="25">
        <f>VLOOKUP(C11,RA!B15:I46,8,0)</f>
        <v>-3215.0300999999999</v>
      </c>
      <c r="G11" s="16">
        <f t="shared" si="0"/>
        <v>144283.8291</v>
      </c>
      <c r="H11" s="27">
        <f>RA!J15</f>
        <v>-2.2790511599946401</v>
      </c>
      <c r="I11" s="20">
        <f>VLOOKUP(B11,RMS!B:D,3,FALSE)</f>
        <v>141068.920916239</v>
      </c>
      <c r="J11" s="21">
        <f>VLOOKUP(B11,RMS!B:E,4,FALSE)</f>
        <v>144283.82982564101</v>
      </c>
      <c r="K11" s="22">
        <f t="shared" si="1"/>
        <v>-0.12191623900434934</v>
      </c>
      <c r="L11" s="22">
        <f t="shared" si="2"/>
        <v>-7.2564100264571607E-4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906920.78540000005</v>
      </c>
      <c r="F12" s="25">
        <f>VLOOKUP(C12,RA!B16:I47,8,0)</f>
        <v>50713.6054</v>
      </c>
      <c r="G12" s="16">
        <f t="shared" si="0"/>
        <v>856207.18</v>
      </c>
      <c r="H12" s="27">
        <f>RA!J16</f>
        <v>5.5918450890540097</v>
      </c>
      <c r="I12" s="20">
        <f>VLOOKUP(B12,RMS!B:D,3,FALSE)</f>
        <v>906920.43646239303</v>
      </c>
      <c r="J12" s="21">
        <f>VLOOKUP(B12,RMS!B:E,4,FALSE)</f>
        <v>856207.18009743595</v>
      </c>
      <c r="K12" s="22">
        <f t="shared" si="1"/>
        <v>0.34893760702107102</v>
      </c>
      <c r="L12" s="22">
        <f t="shared" si="2"/>
        <v>-9.7435899078845978E-5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952358.54489999998</v>
      </c>
      <c r="F13" s="25">
        <f>VLOOKUP(C13,RA!B17:I48,8,0)</f>
        <v>64451.996299999999</v>
      </c>
      <c r="G13" s="16">
        <f t="shared" si="0"/>
        <v>887906.54859999998</v>
      </c>
      <c r="H13" s="27">
        <f>RA!J17</f>
        <v>6.76761883905474</v>
      </c>
      <c r="I13" s="20">
        <f>VLOOKUP(B13,RMS!B:D,3,FALSE)</f>
        <v>952358.687323077</v>
      </c>
      <c r="J13" s="21">
        <f>VLOOKUP(B13,RMS!B:E,4,FALSE)</f>
        <v>887906.54883760703</v>
      </c>
      <c r="K13" s="22">
        <f t="shared" si="1"/>
        <v>-0.14242307702079415</v>
      </c>
      <c r="L13" s="22">
        <f t="shared" si="2"/>
        <v>-2.3760704789310694E-4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1976143.8877999999</v>
      </c>
      <c r="F14" s="25">
        <f>VLOOKUP(C14,RA!B18:I49,8,0)</f>
        <v>271676.39179999998</v>
      </c>
      <c r="G14" s="16">
        <f t="shared" si="0"/>
        <v>1704467.4959999998</v>
      </c>
      <c r="H14" s="27">
        <f>RA!J18</f>
        <v>13.747804169384199</v>
      </c>
      <c r="I14" s="20">
        <f>VLOOKUP(B14,RMS!B:D,3,FALSE)</f>
        <v>1976144.11316418</v>
      </c>
      <c r="J14" s="21">
        <f>VLOOKUP(B14,RMS!B:E,4,FALSE)</f>
        <v>1704467.4925722899</v>
      </c>
      <c r="K14" s="22">
        <f t="shared" si="1"/>
        <v>-0.22536418004892766</v>
      </c>
      <c r="L14" s="22">
        <f t="shared" si="2"/>
        <v>3.4277099184691906E-3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638360.76930000004</v>
      </c>
      <c r="F15" s="25">
        <f>VLOOKUP(C15,RA!B19:I50,8,0)</f>
        <v>57280.139499999997</v>
      </c>
      <c r="G15" s="16">
        <f t="shared" si="0"/>
        <v>581080.6298</v>
      </c>
      <c r="H15" s="27">
        <f>RA!J19</f>
        <v>8.9730043346509305</v>
      </c>
      <c r="I15" s="20">
        <f>VLOOKUP(B15,RMS!B:D,3,FALSE)</f>
        <v>638360.75183846196</v>
      </c>
      <c r="J15" s="21">
        <f>VLOOKUP(B15,RMS!B:E,4,FALSE)</f>
        <v>581080.63197692297</v>
      </c>
      <c r="K15" s="22">
        <f t="shared" si="1"/>
        <v>1.7461538081988692E-2</v>
      </c>
      <c r="L15" s="22">
        <f t="shared" si="2"/>
        <v>-2.1769229788333178E-3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1009097.8909</v>
      </c>
      <c r="F16" s="25">
        <f>VLOOKUP(C16,RA!B20:I51,8,0)</f>
        <v>77624.696800000005</v>
      </c>
      <c r="G16" s="16">
        <f t="shared" si="0"/>
        <v>931473.19409999996</v>
      </c>
      <c r="H16" s="27">
        <f>RA!J20</f>
        <v>7.6924842971148903</v>
      </c>
      <c r="I16" s="20">
        <f>VLOOKUP(B16,RMS!B:D,3,FALSE)</f>
        <v>1009098.1384000001</v>
      </c>
      <c r="J16" s="21">
        <f>VLOOKUP(B16,RMS!B:E,4,FALSE)</f>
        <v>931473.19409999996</v>
      </c>
      <c r="K16" s="22">
        <f t="shared" si="1"/>
        <v>-0.24750000005587935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606946.61780000001</v>
      </c>
      <c r="F17" s="25">
        <f>VLOOKUP(C17,RA!B21:I52,8,0)</f>
        <v>60522.796300000002</v>
      </c>
      <c r="G17" s="16">
        <f t="shared" si="0"/>
        <v>546423.82149999996</v>
      </c>
      <c r="H17" s="27">
        <f>RA!J21</f>
        <v>9.9716835921051903</v>
      </c>
      <c r="I17" s="20">
        <f>VLOOKUP(B17,RMS!B:D,3,FALSE)</f>
        <v>606946.245424847</v>
      </c>
      <c r="J17" s="21">
        <f>VLOOKUP(B17,RMS!B:E,4,FALSE)</f>
        <v>546423.82140431902</v>
      </c>
      <c r="K17" s="22">
        <f t="shared" si="1"/>
        <v>0.37237515300512314</v>
      </c>
      <c r="L17" s="22">
        <f t="shared" si="2"/>
        <v>9.5680938102304935E-5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3411455.5548</v>
      </c>
      <c r="F18" s="25">
        <f>VLOOKUP(C18,RA!B22:I53,8,0)</f>
        <v>308371.68910000002</v>
      </c>
      <c r="G18" s="16">
        <f t="shared" si="0"/>
        <v>3103083.8657</v>
      </c>
      <c r="H18" s="27">
        <f>RA!J22</f>
        <v>9.0392996228871798</v>
      </c>
      <c r="I18" s="20">
        <f>VLOOKUP(B18,RMS!B:D,3,FALSE)</f>
        <v>3411463.5707999999</v>
      </c>
      <c r="J18" s="21">
        <f>VLOOKUP(B18,RMS!B:E,4,FALSE)</f>
        <v>3103083.8618000001</v>
      </c>
      <c r="K18" s="22">
        <f t="shared" si="1"/>
        <v>-8.0159999998286366</v>
      </c>
      <c r="L18" s="22">
        <f t="shared" si="2"/>
        <v>3.8999998942017555E-3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2832331.7226</v>
      </c>
      <c r="F19" s="25">
        <f>VLOOKUP(C19,RA!B23:I54,8,0)</f>
        <v>323501.92139999999</v>
      </c>
      <c r="G19" s="16">
        <f t="shared" si="0"/>
        <v>2508829.8012000001</v>
      </c>
      <c r="H19" s="27">
        <f>RA!J23</f>
        <v>11.421752572930799</v>
      </c>
      <c r="I19" s="20">
        <f>VLOOKUP(B19,RMS!B:D,3,FALSE)</f>
        <v>2832333.3425760702</v>
      </c>
      <c r="J19" s="21">
        <f>VLOOKUP(B19,RMS!B:E,4,FALSE)</f>
        <v>2508829.8444008501</v>
      </c>
      <c r="K19" s="22">
        <f t="shared" si="1"/>
        <v>-1.6199760702438653</v>
      </c>
      <c r="L19" s="22">
        <f t="shared" si="2"/>
        <v>-4.3200850021094084E-2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329438.60430000001</v>
      </c>
      <c r="F20" s="25">
        <f>VLOOKUP(C20,RA!B24:I55,8,0)</f>
        <v>56069.713100000001</v>
      </c>
      <c r="G20" s="16">
        <f t="shared" si="0"/>
        <v>273368.89120000001</v>
      </c>
      <c r="H20" s="27">
        <f>RA!J24</f>
        <v>17.0197761792788</v>
      </c>
      <c r="I20" s="20">
        <f>VLOOKUP(B20,RMS!B:D,3,FALSE)</f>
        <v>329438.59769702703</v>
      </c>
      <c r="J20" s="21">
        <f>VLOOKUP(B20,RMS!B:E,4,FALSE)</f>
        <v>273368.89367794199</v>
      </c>
      <c r="K20" s="22">
        <f t="shared" si="1"/>
        <v>6.6029729787260294E-3</v>
      </c>
      <c r="L20" s="22">
        <f t="shared" si="2"/>
        <v>-2.4779419763945043E-3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444089.57319999998</v>
      </c>
      <c r="F21" s="25">
        <f>VLOOKUP(C21,RA!B25:I56,8,0)</f>
        <v>32263.7657</v>
      </c>
      <c r="G21" s="16">
        <f t="shared" si="0"/>
        <v>411825.8075</v>
      </c>
      <c r="H21" s="27">
        <f>RA!J25</f>
        <v>7.2651482149232303</v>
      </c>
      <c r="I21" s="20">
        <f>VLOOKUP(B21,RMS!B:D,3,FALSE)</f>
        <v>444089.57048244501</v>
      </c>
      <c r="J21" s="21">
        <f>VLOOKUP(B21,RMS!B:E,4,FALSE)</f>
        <v>411825.81907778198</v>
      </c>
      <c r="K21" s="22">
        <f t="shared" si="1"/>
        <v>2.7175549766980112E-3</v>
      </c>
      <c r="L21" s="22">
        <f t="shared" si="2"/>
        <v>-1.1577781988307834E-2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690596.21860000002</v>
      </c>
      <c r="F22" s="25">
        <f>VLOOKUP(C22,RA!B26:I57,8,0)</f>
        <v>115263.89539999999</v>
      </c>
      <c r="G22" s="16">
        <f t="shared" si="0"/>
        <v>575332.32319999998</v>
      </c>
      <c r="H22" s="27">
        <f>RA!J26</f>
        <v>16.690490375644799</v>
      </c>
      <c r="I22" s="20">
        <f>VLOOKUP(B22,RMS!B:D,3,FALSE)</f>
        <v>690596.16495959496</v>
      </c>
      <c r="J22" s="21">
        <f>VLOOKUP(B22,RMS!B:E,4,FALSE)</f>
        <v>575331.92799435405</v>
      </c>
      <c r="K22" s="22">
        <f t="shared" si="1"/>
        <v>5.3640405065380037E-2</v>
      </c>
      <c r="L22" s="22">
        <f t="shared" si="2"/>
        <v>0.3952056459384039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241704.8971</v>
      </c>
      <c r="F23" s="25">
        <f>VLOOKUP(C23,RA!B27:I58,8,0)</f>
        <v>61120.258900000001</v>
      </c>
      <c r="G23" s="16">
        <f t="shared" si="0"/>
        <v>180584.63819999999</v>
      </c>
      <c r="H23" s="27">
        <f>RA!J27</f>
        <v>25.287141317088398</v>
      </c>
      <c r="I23" s="20">
        <f>VLOOKUP(B23,RMS!B:D,3,FALSE)</f>
        <v>241704.82796684801</v>
      </c>
      <c r="J23" s="21">
        <f>VLOOKUP(B23,RMS!B:E,4,FALSE)</f>
        <v>180584.66806000299</v>
      </c>
      <c r="K23" s="22">
        <f t="shared" si="1"/>
        <v>6.9133151991991326E-2</v>
      </c>
      <c r="L23" s="22">
        <f t="shared" si="2"/>
        <v>-2.9860003007343039E-2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821360.49069999997</v>
      </c>
      <c r="F24" s="25">
        <f>VLOOKUP(C24,RA!B28:I59,8,0)</f>
        <v>66737.355599999995</v>
      </c>
      <c r="G24" s="16">
        <f t="shared" si="0"/>
        <v>754623.13509999996</v>
      </c>
      <c r="H24" s="27">
        <f>RA!J28</f>
        <v>8.1252210637893505</v>
      </c>
      <c r="I24" s="20">
        <f>VLOOKUP(B24,RMS!B:D,3,FALSE)</f>
        <v>821360.48942920403</v>
      </c>
      <c r="J24" s="21">
        <f>VLOOKUP(B24,RMS!B:E,4,FALSE)</f>
        <v>754623.142049558</v>
      </c>
      <c r="K24" s="22">
        <f t="shared" si="1"/>
        <v>1.2707959394901991E-3</v>
      </c>
      <c r="L24" s="22">
        <f t="shared" si="2"/>
        <v>-6.9495580391958356E-3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713275.20779999997</v>
      </c>
      <c r="F25" s="25">
        <f>VLOOKUP(C25,RA!B29:I60,8,0)</f>
        <v>133117.88709999999</v>
      </c>
      <c r="G25" s="16">
        <f t="shared" si="0"/>
        <v>580157.32070000004</v>
      </c>
      <c r="H25" s="27">
        <f>RA!J29</f>
        <v>18.662906777677598</v>
      </c>
      <c r="I25" s="20">
        <f>VLOOKUP(B25,RMS!B:D,3,FALSE)</f>
        <v>713275.20915663696</v>
      </c>
      <c r="J25" s="21">
        <f>VLOOKUP(B25,RMS!B:E,4,FALSE)</f>
        <v>580157.31466525095</v>
      </c>
      <c r="K25" s="22">
        <f t="shared" si="1"/>
        <v>-1.3566369889304042E-3</v>
      </c>
      <c r="L25" s="22">
        <f t="shared" si="2"/>
        <v>6.0347490943968296E-3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1117562.6806999999</v>
      </c>
      <c r="F26" s="25">
        <f>VLOOKUP(C26,RA!B30:I61,8,0)</f>
        <v>123782.8423</v>
      </c>
      <c r="G26" s="16">
        <f t="shared" si="0"/>
        <v>993779.83839999989</v>
      </c>
      <c r="H26" s="27">
        <f>RA!J30</f>
        <v>11.076143149524899</v>
      </c>
      <c r="I26" s="20">
        <f>VLOOKUP(B26,RMS!B:D,3,FALSE)</f>
        <v>1117562.6936034099</v>
      </c>
      <c r="J26" s="21">
        <f>VLOOKUP(B26,RMS!B:E,4,FALSE)</f>
        <v>993779.85575563204</v>
      </c>
      <c r="K26" s="22">
        <f t="shared" si="1"/>
        <v>-1.2903410010039806E-2</v>
      </c>
      <c r="L26" s="22">
        <f t="shared" si="2"/>
        <v>-1.7355632153339684E-2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656483.0784</v>
      </c>
      <c r="F27" s="25">
        <f>VLOOKUP(C27,RA!B31:I62,8,0)</f>
        <v>-1317.8074999999999</v>
      </c>
      <c r="G27" s="16">
        <f t="shared" si="0"/>
        <v>657800.88589999999</v>
      </c>
      <c r="H27" s="27">
        <f>RA!J31</f>
        <v>-0.20073746656376901</v>
      </c>
      <c r="I27" s="20">
        <f>VLOOKUP(B27,RMS!B:D,3,FALSE)</f>
        <v>656483.02925752196</v>
      </c>
      <c r="J27" s="21">
        <f>VLOOKUP(B27,RMS!B:E,4,FALSE)</f>
        <v>657800.89807345101</v>
      </c>
      <c r="K27" s="22">
        <f t="shared" si="1"/>
        <v>4.9142478033900261E-2</v>
      </c>
      <c r="L27" s="22">
        <f t="shared" si="2"/>
        <v>-1.2173451017588377E-2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520654.05540000001</v>
      </c>
      <c r="F28" s="25">
        <f>VLOOKUP(C28,RA!B32:I63,8,0)</f>
        <v>110387.14479999999</v>
      </c>
      <c r="G28" s="16">
        <f t="shared" si="0"/>
        <v>410266.9106</v>
      </c>
      <c r="H28" s="27">
        <f>RA!J32</f>
        <v>21.201629691560498</v>
      </c>
      <c r="I28" s="20">
        <f>VLOOKUP(B28,RMS!B:D,3,FALSE)</f>
        <v>520653.91446455597</v>
      </c>
      <c r="J28" s="21">
        <f>VLOOKUP(B28,RMS!B:E,4,FALSE)</f>
        <v>410266.88260795199</v>
      </c>
      <c r="K28" s="22">
        <f t="shared" si="1"/>
        <v>0.14093544404022396</v>
      </c>
      <c r="L28" s="22">
        <f t="shared" si="2"/>
        <v>2.7992048009764403E-2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166314.80619999999</v>
      </c>
      <c r="F30" s="25">
        <f>VLOOKUP(C30,RA!B34:I66,8,0)</f>
        <v>20180.158100000001</v>
      </c>
      <c r="G30" s="16">
        <f t="shared" si="0"/>
        <v>146134.64809999999</v>
      </c>
      <c r="H30" s="27">
        <f>RA!J34</f>
        <v>12.1337110994992</v>
      </c>
      <c r="I30" s="20">
        <f>VLOOKUP(B30,RMS!B:D,3,FALSE)</f>
        <v>166314.8057</v>
      </c>
      <c r="J30" s="21">
        <f>VLOOKUP(B30,RMS!B:E,4,FALSE)</f>
        <v>146134.64670000001</v>
      </c>
      <c r="K30" s="22">
        <f t="shared" si="1"/>
        <v>4.999999946448952E-4</v>
      </c>
      <c r="L30" s="22">
        <f t="shared" si="2"/>
        <v>1.3999999791849405E-3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12.1337110994992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333599.14649999997</v>
      </c>
      <c r="F34" s="25">
        <f>VLOOKUP(C34,RA!B8:I70,8,0)</f>
        <v>20919.088899999999</v>
      </c>
      <c r="G34" s="16">
        <f t="shared" si="0"/>
        <v>312680.0576</v>
      </c>
      <c r="H34" s="27">
        <f>RA!J36</f>
        <v>0</v>
      </c>
      <c r="I34" s="20">
        <f>VLOOKUP(B34,RMS!B:D,3,FALSE)</f>
        <v>333599.14529914502</v>
      </c>
      <c r="J34" s="21">
        <f>VLOOKUP(B34,RMS!B:E,4,FALSE)</f>
        <v>312680.05982905999</v>
      </c>
      <c r="K34" s="22">
        <f t="shared" si="1"/>
        <v>1.2008549529127777E-3</v>
      </c>
      <c r="L34" s="22">
        <f t="shared" si="2"/>
        <v>-2.2290599881671369E-3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505311.0465</v>
      </c>
      <c r="F35" s="25">
        <f>VLOOKUP(C35,RA!B8:I71,8,0)</f>
        <v>36187.675600000002</v>
      </c>
      <c r="G35" s="16">
        <f t="shared" si="0"/>
        <v>469123.37089999998</v>
      </c>
      <c r="H35" s="27">
        <f>RA!J37</f>
        <v>0</v>
      </c>
      <c r="I35" s="20">
        <f>VLOOKUP(B35,RMS!B:D,3,FALSE)</f>
        <v>505311.03323247901</v>
      </c>
      <c r="J35" s="21">
        <f>VLOOKUP(B35,RMS!B:E,4,FALSE)</f>
        <v>469123.36910683801</v>
      </c>
      <c r="K35" s="22">
        <f t="shared" si="1"/>
        <v>1.3267520989757031E-2</v>
      </c>
      <c r="L35" s="22">
        <f t="shared" si="2"/>
        <v>1.79316196590662E-3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6.2707261452780703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7.16146536883595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63605.408199999998</v>
      </c>
      <c r="F38" s="25">
        <f>VLOOKUP(C38,RA!B8:I74,8,0)</f>
        <v>5849.9225999999999</v>
      </c>
      <c r="G38" s="16">
        <f t="shared" si="0"/>
        <v>57755.4856</v>
      </c>
      <c r="H38" s="27">
        <f>RA!J40</f>
        <v>0</v>
      </c>
      <c r="I38" s="20">
        <f>VLOOKUP(B38,RMS!B:D,3,FALSE)</f>
        <v>63605.408062930197</v>
      </c>
      <c r="J38" s="21">
        <f>VLOOKUP(B38,RMS!B:E,4,FALSE)</f>
        <v>57755.485893653997</v>
      </c>
      <c r="K38" s="22">
        <f t="shared" si="1"/>
        <v>1.3706980098504573E-4</v>
      </c>
      <c r="L38" s="22">
        <f t="shared" si="2"/>
        <v>-2.9365399677772075E-4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20957825.075399999</v>
      </c>
      <c r="E7" s="64">
        <v>33531336.353799999</v>
      </c>
      <c r="F7" s="65">
        <v>62.502206456274799</v>
      </c>
      <c r="G7" s="64">
        <v>15848487.8029</v>
      </c>
      <c r="H7" s="65">
        <v>32.238642172315501</v>
      </c>
      <c r="I7" s="64">
        <v>2376986.6031999998</v>
      </c>
      <c r="J7" s="65">
        <v>11.3417618223662</v>
      </c>
      <c r="K7" s="64">
        <v>802776.96230000001</v>
      </c>
      <c r="L7" s="65">
        <v>5.0653221448238499</v>
      </c>
      <c r="M7" s="65">
        <v>1.9609551778738199</v>
      </c>
      <c r="N7" s="64">
        <v>108897132.656</v>
      </c>
      <c r="O7" s="64">
        <v>1743679976.8577001</v>
      </c>
      <c r="P7" s="64">
        <v>1064925</v>
      </c>
      <c r="Q7" s="64">
        <v>1108357</v>
      </c>
      <c r="R7" s="65">
        <v>-3.91859301651002</v>
      </c>
      <c r="S7" s="64">
        <v>19.6800949131629</v>
      </c>
      <c r="T7" s="64">
        <v>20.872899873506501</v>
      </c>
      <c r="U7" s="66">
        <v>-6.0609715837587501</v>
      </c>
      <c r="V7" s="54"/>
      <c r="W7" s="54"/>
    </row>
    <row r="8" spans="1:23" ht="14.25" thickBot="1" x14ac:dyDescent="0.2">
      <c r="A8" s="49">
        <v>42068</v>
      </c>
      <c r="B8" s="52" t="s">
        <v>6</v>
      </c>
      <c r="C8" s="53"/>
      <c r="D8" s="67">
        <v>806866.848</v>
      </c>
      <c r="E8" s="67">
        <v>1245265.3666999999</v>
      </c>
      <c r="F8" s="68">
        <v>64.794771425967397</v>
      </c>
      <c r="G8" s="67">
        <v>716826.82039999997</v>
      </c>
      <c r="H8" s="68">
        <v>12.560917789007499</v>
      </c>
      <c r="I8" s="67">
        <v>183683.2893</v>
      </c>
      <c r="J8" s="68">
        <v>22.765006364470199</v>
      </c>
      <c r="K8" s="67">
        <v>-72192.065600000002</v>
      </c>
      <c r="L8" s="68">
        <v>-10.071060895812399</v>
      </c>
      <c r="M8" s="68">
        <v>-3.5443694923171698</v>
      </c>
      <c r="N8" s="67">
        <v>5016263.8282000003</v>
      </c>
      <c r="O8" s="67">
        <v>73884241.238900006</v>
      </c>
      <c r="P8" s="67">
        <v>32285</v>
      </c>
      <c r="Q8" s="67">
        <v>37411</v>
      </c>
      <c r="R8" s="68">
        <v>-13.701852396354001</v>
      </c>
      <c r="S8" s="67">
        <v>24.992003964689498</v>
      </c>
      <c r="T8" s="67">
        <v>25.606927339552499</v>
      </c>
      <c r="U8" s="69">
        <v>-2.46048046299875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169698.14610000001</v>
      </c>
      <c r="E9" s="67">
        <v>327562.41340000002</v>
      </c>
      <c r="F9" s="68">
        <v>51.806354806885203</v>
      </c>
      <c r="G9" s="67">
        <v>106253.4161</v>
      </c>
      <c r="H9" s="68">
        <v>59.710767266333598</v>
      </c>
      <c r="I9" s="67">
        <v>31464.4575</v>
      </c>
      <c r="J9" s="68">
        <v>18.5414267763766</v>
      </c>
      <c r="K9" s="67">
        <v>22380.375899999999</v>
      </c>
      <c r="L9" s="68">
        <v>21.0632059857132</v>
      </c>
      <c r="M9" s="68">
        <v>0.40589495192527097</v>
      </c>
      <c r="N9" s="67">
        <v>1618527.1917999999</v>
      </c>
      <c r="O9" s="67">
        <v>11681659.364</v>
      </c>
      <c r="P9" s="67">
        <v>9180</v>
      </c>
      <c r="Q9" s="67">
        <v>11580</v>
      </c>
      <c r="R9" s="68">
        <v>-20.7253886010363</v>
      </c>
      <c r="S9" s="67">
        <v>18.485636830065399</v>
      </c>
      <c r="T9" s="67">
        <v>21.377899145077699</v>
      </c>
      <c r="U9" s="69">
        <v>-15.6459977094667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187696.9994</v>
      </c>
      <c r="E10" s="67">
        <v>391454.0883</v>
      </c>
      <c r="F10" s="68">
        <v>47.948662438327602</v>
      </c>
      <c r="G10" s="67">
        <v>118633.60830000001</v>
      </c>
      <c r="H10" s="68">
        <v>58.215704714428703</v>
      </c>
      <c r="I10" s="67">
        <v>40095.074500000002</v>
      </c>
      <c r="J10" s="68">
        <v>21.361595884947299</v>
      </c>
      <c r="K10" s="67">
        <v>30396.7147</v>
      </c>
      <c r="L10" s="68">
        <v>25.622346934886199</v>
      </c>
      <c r="M10" s="68">
        <v>0.31905947388452499</v>
      </c>
      <c r="N10" s="67">
        <v>1489781.5253999999</v>
      </c>
      <c r="O10" s="67">
        <v>19495102.127300002</v>
      </c>
      <c r="P10" s="67">
        <v>121376</v>
      </c>
      <c r="Q10" s="67">
        <v>114625</v>
      </c>
      <c r="R10" s="68">
        <v>5.8896401308615101</v>
      </c>
      <c r="S10" s="67">
        <v>1.5464094994068001</v>
      </c>
      <c r="T10" s="67">
        <v>2.4561654682660898</v>
      </c>
      <c r="U10" s="69">
        <v>-58.830210834081299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69458.312699999995</v>
      </c>
      <c r="E11" s="67">
        <v>176938.41800000001</v>
      </c>
      <c r="F11" s="68">
        <v>39.255642434872499</v>
      </c>
      <c r="G11" s="67">
        <v>73497.705300000001</v>
      </c>
      <c r="H11" s="68">
        <v>-5.4959438305076</v>
      </c>
      <c r="I11" s="67">
        <v>14575.651599999999</v>
      </c>
      <c r="J11" s="68">
        <v>20.984747589470299</v>
      </c>
      <c r="K11" s="67">
        <v>11691.0278</v>
      </c>
      <c r="L11" s="68">
        <v>15.906656884429299</v>
      </c>
      <c r="M11" s="68">
        <v>0.246738255125867</v>
      </c>
      <c r="N11" s="67">
        <v>409382.55330000003</v>
      </c>
      <c r="O11" s="67">
        <v>5735506.3816999998</v>
      </c>
      <c r="P11" s="67">
        <v>3414</v>
      </c>
      <c r="Q11" s="67">
        <v>3878</v>
      </c>
      <c r="R11" s="68">
        <v>-11.9649303764827</v>
      </c>
      <c r="S11" s="67">
        <v>20.345141388400702</v>
      </c>
      <c r="T11" s="67">
        <v>20.848069082001</v>
      </c>
      <c r="U11" s="69">
        <v>-2.47197934877495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148889.1391</v>
      </c>
      <c r="E12" s="67">
        <v>346841.77519999997</v>
      </c>
      <c r="F12" s="68">
        <v>42.927106751816702</v>
      </c>
      <c r="G12" s="67">
        <v>160235.4479</v>
      </c>
      <c r="H12" s="68">
        <v>-7.0810229251401502</v>
      </c>
      <c r="I12" s="67">
        <v>17958.9872</v>
      </c>
      <c r="J12" s="68">
        <v>12.061986057920601</v>
      </c>
      <c r="K12" s="67">
        <v>21812.495500000001</v>
      </c>
      <c r="L12" s="68">
        <v>13.6127778128175</v>
      </c>
      <c r="M12" s="68">
        <v>-0.176665173409434</v>
      </c>
      <c r="N12" s="67">
        <v>947263.03670000006</v>
      </c>
      <c r="O12" s="67">
        <v>21145205.3968</v>
      </c>
      <c r="P12" s="67">
        <v>1699</v>
      </c>
      <c r="Q12" s="67">
        <v>1899</v>
      </c>
      <c r="R12" s="68">
        <v>-10.5318588730911</v>
      </c>
      <c r="S12" s="67">
        <v>87.633395585638596</v>
      </c>
      <c r="T12" s="67">
        <v>100.003856029489</v>
      </c>
      <c r="U12" s="69">
        <v>-14.116148713833301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344698.16440000001</v>
      </c>
      <c r="E13" s="67">
        <v>705814.45039999997</v>
      </c>
      <c r="F13" s="68">
        <v>48.836937838925301</v>
      </c>
      <c r="G13" s="67">
        <v>346965.71500000003</v>
      </c>
      <c r="H13" s="68">
        <v>-0.65353736751769798</v>
      </c>
      <c r="I13" s="67">
        <v>70849.814899999998</v>
      </c>
      <c r="J13" s="68">
        <v>20.5541607752176</v>
      </c>
      <c r="K13" s="67">
        <v>54687.659699999997</v>
      </c>
      <c r="L13" s="68">
        <v>15.7616897969299</v>
      </c>
      <c r="M13" s="68">
        <v>0.295535689196808</v>
      </c>
      <c r="N13" s="67">
        <v>2143200.8483000002</v>
      </c>
      <c r="O13" s="67">
        <v>28196418.569400001</v>
      </c>
      <c r="P13" s="67">
        <v>12434</v>
      </c>
      <c r="Q13" s="67">
        <v>13155</v>
      </c>
      <c r="R13" s="68">
        <v>-5.4808057772709997</v>
      </c>
      <c r="S13" s="67">
        <v>27.722226507961999</v>
      </c>
      <c r="T13" s="67">
        <v>28.122487806917501</v>
      </c>
      <c r="U13" s="69">
        <v>-1.4438281096957499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151837.6796</v>
      </c>
      <c r="E14" s="67">
        <v>203683.07610000001</v>
      </c>
      <c r="F14" s="68">
        <v>74.546045998173099</v>
      </c>
      <c r="G14" s="67">
        <v>125784.0511</v>
      </c>
      <c r="H14" s="68">
        <v>20.7129825062535</v>
      </c>
      <c r="I14" s="67">
        <v>26869.221099999999</v>
      </c>
      <c r="J14" s="68">
        <v>17.696016674374899</v>
      </c>
      <c r="K14" s="67">
        <v>18804.012999999999</v>
      </c>
      <c r="L14" s="68">
        <v>14.9494413922561</v>
      </c>
      <c r="M14" s="68">
        <v>0.428908877057254</v>
      </c>
      <c r="N14" s="67">
        <v>797703.50029999996</v>
      </c>
      <c r="O14" s="67">
        <v>15612283.235400001</v>
      </c>
      <c r="P14" s="67">
        <v>3327</v>
      </c>
      <c r="Q14" s="67">
        <v>2563</v>
      </c>
      <c r="R14" s="68">
        <v>29.808817791650402</v>
      </c>
      <c r="S14" s="67">
        <v>45.638016110610202</v>
      </c>
      <c r="T14" s="67">
        <v>56.425095981271902</v>
      </c>
      <c r="U14" s="69">
        <v>-23.636171748828399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141068.799</v>
      </c>
      <c r="E15" s="67">
        <v>173898.6409</v>
      </c>
      <c r="F15" s="68">
        <v>81.121277469397398</v>
      </c>
      <c r="G15" s="67">
        <v>125432.44990000001</v>
      </c>
      <c r="H15" s="68">
        <v>12.4659520821494</v>
      </c>
      <c r="I15" s="67">
        <v>-3215.0300999999999</v>
      </c>
      <c r="J15" s="68">
        <v>-2.2790511599946401</v>
      </c>
      <c r="K15" s="67">
        <v>-13231.77</v>
      </c>
      <c r="L15" s="68">
        <v>-10.5489209614808</v>
      </c>
      <c r="M15" s="68">
        <v>-0.75702191770261995</v>
      </c>
      <c r="N15" s="67">
        <v>686296.26520000002</v>
      </c>
      <c r="O15" s="67">
        <v>11812772.957</v>
      </c>
      <c r="P15" s="67">
        <v>7314</v>
      </c>
      <c r="Q15" s="67">
        <v>7196</v>
      </c>
      <c r="R15" s="68">
        <v>1.6397998888271199</v>
      </c>
      <c r="S15" s="67">
        <v>19.2875032813782</v>
      </c>
      <c r="T15" s="67">
        <v>19.911915077821</v>
      </c>
      <c r="U15" s="69">
        <v>-3.23739048716426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906920.78540000005</v>
      </c>
      <c r="E16" s="67">
        <v>2926058.5339000002</v>
      </c>
      <c r="F16" s="68">
        <v>30.9946221134274</v>
      </c>
      <c r="G16" s="67">
        <v>600218.95990000002</v>
      </c>
      <c r="H16" s="68">
        <v>51.098323443680997</v>
      </c>
      <c r="I16" s="67">
        <v>50713.6054</v>
      </c>
      <c r="J16" s="68">
        <v>5.5918450890540097</v>
      </c>
      <c r="K16" s="67">
        <v>41478.743399999999</v>
      </c>
      <c r="L16" s="68">
        <v>6.9106019921314399</v>
      </c>
      <c r="M16" s="68">
        <v>0.222640833425055</v>
      </c>
      <c r="N16" s="67">
        <v>4983936.9807000002</v>
      </c>
      <c r="O16" s="67">
        <v>90144355.2711</v>
      </c>
      <c r="P16" s="67">
        <v>47031</v>
      </c>
      <c r="Q16" s="67">
        <v>44242</v>
      </c>
      <c r="R16" s="68">
        <v>6.3039645585642603</v>
      </c>
      <c r="S16" s="67">
        <v>19.283468040228801</v>
      </c>
      <c r="T16" s="67">
        <v>20.0433060417703</v>
      </c>
      <c r="U16" s="69">
        <v>-3.9403596902606699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952358.54489999998</v>
      </c>
      <c r="E17" s="67">
        <v>1551775.1211000001</v>
      </c>
      <c r="F17" s="68">
        <v>61.3722009040141</v>
      </c>
      <c r="G17" s="67">
        <v>544321.92059999995</v>
      </c>
      <c r="H17" s="68">
        <v>74.962372239248694</v>
      </c>
      <c r="I17" s="67">
        <v>64451.996299999999</v>
      </c>
      <c r="J17" s="68">
        <v>6.76761883905474</v>
      </c>
      <c r="K17" s="67">
        <v>40054.177900000002</v>
      </c>
      <c r="L17" s="68">
        <v>7.3585458134496502</v>
      </c>
      <c r="M17" s="68">
        <v>0.609120438345085</v>
      </c>
      <c r="N17" s="67">
        <v>5021172.0820000004</v>
      </c>
      <c r="O17" s="67">
        <v>120176351.0828</v>
      </c>
      <c r="P17" s="67">
        <v>15198</v>
      </c>
      <c r="Q17" s="67">
        <v>12514</v>
      </c>
      <c r="R17" s="68">
        <v>21.447978264343899</v>
      </c>
      <c r="S17" s="67">
        <v>62.663412613501798</v>
      </c>
      <c r="T17" s="67">
        <v>71.986905010388398</v>
      </c>
      <c r="U17" s="69">
        <v>-14.878685995594401</v>
      </c>
    </row>
    <row r="18" spans="1:21" ht="12" thickBot="1" x14ac:dyDescent="0.2">
      <c r="A18" s="50"/>
      <c r="B18" s="52" t="s">
        <v>16</v>
      </c>
      <c r="C18" s="53"/>
      <c r="D18" s="67">
        <v>1976143.8877999999</v>
      </c>
      <c r="E18" s="67">
        <v>6122531.3701999998</v>
      </c>
      <c r="F18" s="68">
        <v>32.276582483814202</v>
      </c>
      <c r="G18" s="67">
        <v>1599198.6311999999</v>
      </c>
      <c r="H18" s="68">
        <v>23.570884144463601</v>
      </c>
      <c r="I18" s="67">
        <v>271676.39179999998</v>
      </c>
      <c r="J18" s="68">
        <v>13.747804169384199</v>
      </c>
      <c r="K18" s="67">
        <v>216832.89540000001</v>
      </c>
      <c r="L18" s="68">
        <v>13.558846985586399</v>
      </c>
      <c r="M18" s="68">
        <v>0.25292977939914502</v>
      </c>
      <c r="N18" s="67">
        <v>11053894.3631</v>
      </c>
      <c r="O18" s="67">
        <v>257745521.89860001</v>
      </c>
      <c r="P18" s="67">
        <v>84544</v>
      </c>
      <c r="Q18" s="67">
        <v>87417</v>
      </c>
      <c r="R18" s="68">
        <v>-3.28654609515312</v>
      </c>
      <c r="S18" s="67">
        <v>23.3741470453255</v>
      </c>
      <c r="T18" s="67">
        <v>24.900686673072698</v>
      </c>
      <c r="U18" s="69">
        <v>-6.5308891262944204</v>
      </c>
    </row>
    <row r="19" spans="1:21" ht="12" thickBot="1" x14ac:dyDescent="0.2">
      <c r="A19" s="50"/>
      <c r="B19" s="52" t="s">
        <v>17</v>
      </c>
      <c r="C19" s="53"/>
      <c r="D19" s="67">
        <v>638360.76930000004</v>
      </c>
      <c r="E19" s="67">
        <v>1113133.7301</v>
      </c>
      <c r="F19" s="68">
        <v>57.348075261599703</v>
      </c>
      <c r="G19" s="67">
        <v>1216284.7705000001</v>
      </c>
      <c r="H19" s="68">
        <v>-47.515517353918902</v>
      </c>
      <c r="I19" s="67">
        <v>57280.139499999997</v>
      </c>
      <c r="J19" s="68">
        <v>8.9730043346509305</v>
      </c>
      <c r="K19" s="67">
        <v>73548.995200000005</v>
      </c>
      <c r="L19" s="68">
        <v>6.0470209759976603</v>
      </c>
      <c r="M19" s="68">
        <v>-0.221197524939131</v>
      </c>
      <c r="N19" s="67">
        <v>4209847.7648999998</v>
      </c>
      <c r="O19" s="67">
        <v>67521141.571899995</v>
      </c>
      <c r="P19" s="67">
        <v>14155</v>
      </c>
      <c r="Q19" s="67">
        <v>17067</v>
      </c>
      <c r="R19" s="68">
        <v>-17.062166754555601</v>
      </c>
      <c r="S19" s="67">
        <v>45.097899632638601</v>
      </c>
      <c r="T19" s="67">
        <v>56.098469941993301</v>
      </c>
      <c r="U19" s="69">
        <v>-24.392644444561299</v>
      </c>
    </row>
    <row r="20" spans="1:21" ht="12" thickBot="1" x14ac:dyDescent="0.2">
      <c r="A20" s="50"/>
      <c r="B20" s="52" t="s">
        <v>18</v>
      </c>
      <c r="C20" s="53"/>
      <c r="D20" s="67">
        <v>1009097.8909</v>
      </c>
      <c r="E20" s="67">
        <v>1109545.5434999999</v>
      </c>
      <c r="F20" s="68">
        <v>90.946955427972497</v>
      </c>
      <c r="G20" s="67">
        <v>992971.44369999995</v>
      </c>
      <c r="H20" s="68">
        <v>1.6240595137267899</v>
      </c>
      <c r="I20" s="67">
        <v>77624.696800000005</v>
      </c>
      <c r="J20" s="68">
        <v>7.6924842971148903</v>
      </c>
      <c r="K20" s="67">
        <v>53924.641499999998</v>
      </c>
      <c r="L20" s="68">
        <v>5.4306336644552999</v>
      </c>
      <c r="M20" s="68">
        <v>0.43950325195949602</v>
      </c>
      <c r="N20" s="67">
        <v>4949669.3682000004</v>
      </c>
      <c r="O20" s="67">
        <v>101588432.736</v>
      </c>
      <c r="P20" s="67">
        <v>39076</v>
      </c>
      <c r="Q20" s="67">
        <v>42469</v>
      </c>
      <c r="R20" s="68">
        <v>-7.9893569427111597</v>
      </c>
      <c r="S20" s="67">
        <v>25.8239812391238</v>
      </c>
      <c r="T20" s="67">
        <v>23.656537474393101</v>
      </c>
      <c r="U20" s="69">
        <v>8.3931433525321708</v>
      </c>
    </row>
    <row r="21" spans="1:21" ht="12" thickBot="1" x14ac:dyDescent="0.2">
      <c r="A21" s="50"/>
      <c r="B21" s="52" t="s">
        <v>19</v>
      </c>
      <c r="C21" s="53"/>
      <c r="D21" s="67">
        <v>606946.61780000001</v>
      </c>
      <c r="E21" s="67">
        <v>697889.42310000001</v>
      </c>
      <c r="F21" s="68">
        <v>86.968880414316203</v>
      </c>
      <c r="G21" s="67">
        <v>378721.63660000003</v>
      </c>
      <c r="H21" s="68">
        <v>60.261933606145597</v>
      </c>
      <c r="I21" s="67">
        <v>60522.796300000002</v>
      </c>
      <c r="J21" s="68">
        <v>9.9716835921051903</v>
      </c>
      <c r="K21" s="67">
        <v>48759.016499999998</v>
      </c>
      <c r="L21" s="68">
        <v>12.874631863586499</v>
      </c>
      <c r="M21" s="68">
        <v>0.24126368094401601</v>
      </c>
      <c r="N21" s="67">
        <v>2735219.3859000001</v>
      </c>
      <c r="O21" s="67">
        <v>41641145.204800002</v>
      </c>
      <c r="P21" s="67">
        <v>31640</v>
      </c>
      <c r="Q21" s="67">
        <v>35718</v>
      </c>
      <c r="R21" s="68">
        <v>-11.417212609888599</v>
      </c>
      <c r="S21" s="67">
        <v>19.1828893109987</v>
      </c>
      <c r="T21" s="67">
        <v>14.1617820678649</v>
      </c>
      <c r="U21" s="69">
        <v>26.174926840947201</v>
      </c>
    </row>
    <row r="22" spans="1:21" ht="12" thickBot="1" x14ac:dyDescent="0.2">
      <c r="A22" s="50"/>
      <c r="B22" s="52" t="s">
        <v>20</v>
      </c>
      <c r="C22" s="53"/>
      <c r="D22" s="67">
        <v>3411455.5548</v>
      </c>
      <c r="E22" s="67">
        <v>3520328.0173999998</v>
      </c>
      <c r="F22" s="68">
        <v>96.907320509285697</v>
      </c>
      <c r="G22" s="67">
        <v>984821.82880000002</v>
      </c>
      <c r="H22" s="68">
        <v>246.40332444264001</v>
      </c>
      <c r="I22" s="67">
        <v>308371.68910000002</v>
      </c>
      <c r="J22" s="68">
        <v>9.0392996228871798</v>
      </c>
      <c r="K22" s="67">
        <v>98707.970199999996</v>
      </c>
      <c r="L22" s="68">
        <v>10.0229267176455</v>
      </c>
      <c r="M22" s="68">
        <v>2.1240809478219802</v>
      </c>
      <c r="N22" s="67">
        <v>13872260.3958</v>
      </c>
      <c r="O22" s="67">
        <v>112896222.63339999</v>
      </c>
      <c r="P22" s="67">
        <v>177257</v>
      </c>
      <c r="Q22" s="67">
        <v>185138</v>
      </c>
      <c r="R22" s="68">
        <v>-4.2568246389180002</v>
      </c>
      <c r="S22" s="67">
        <v>19.245815707137101</v>
      </c>
      <c r="T22" s="67">
        <v>21.4259011153842</v>
      </c>
      <c r="U22" s="69">
        <v>-11.327581233351699</v>
      </c>
    </row>
    <row r="23" spans="1:21" ht="12" thickBot="1" x14ac:dyDescent="0.2">
      <c r="A23" s="50"/>
      <c r="B23" s="52" t="s">
        <v>21</v>
      </c>
      <c r="C23" s="53"/>
      <c r="D23" s="67">
        <v>2832331.7226</v>
      </c>
      <c r="E23" s="67">
        <v>4585974.0763999997</v>
      </c>
      <c r="F23" s="68">
        <v>61.760744291502597</v>
      </c>
      <c r="G23" s="67">
        <v>2655720.068</v>
      </c>
      <c r="H23" s="68">
        <v>6.6502360970975598</v>
      </c>
      <c r="I23" s="67">
        <v>323501.92139999999</v>
      </c>
      <c r="J23" s="68">
        <v>11.421752572930799</v>
      </c>
      <c r="K23" s="67">
        <v>171057.10140000001</v>
      </c>
      <c r="L23" s="68">
        <v>6.4410817789550299</v>
      </c>
      <c r="M23" s="68">
        <v>0.89119258278276903</v>
      </c>
      <c r="N23" s="67">
        <v>19545591.8926</v>
      </c>
      <c r="O23" s="67">
        <v>211538412.58019999</v>
      </c>
      <c r="P23" s="67">
        <v>85607</v>
      </c>
      <c r="Q23" s="67">
        <v>105451</v>
      </c>
      <c r="R23" s="68">
        <v>-18.818218888393702</v>
      </c>
      <c r="S23" s="67">
        <v>33.085281841438203</v>
      </c>
      <c r="T23" s="67">
        <v>37.814759373547901</v>
      </c>
      <c r="U23" s="69">
        <v>-14.2948080502255</v>
      </c>
    </row>
    <row r="24" spans="1:21" ht="12" thickBot="1" x14ac:dyDescent="0.2">
      <c r="A24" s="50"/>
      <c r="B24" s="52" t="s">
        <v>22</v>
      </c>
      <c r="C24" s="53"/>
      <c r="D24" s="67">
        <v>329438.60430000001</v>
      </c>
      <c r="E24" s="67">
        <v>558600.58609999996</v>
      </c>
      <c r="F24" s="68">
        <v>58.975699721343403</v>
      </c>
      <c r="G24" s="67">
        <v>232412.391</v>
      </c>
      <c r="H24" s="68">
        <v>41.747435617578603</v>
      </c>
      <c r="I24" s="67">
        <v>56069.713100000001</v>
      </c>
      <c r="J24" s="68">
        <v>17.0197761792788</v>
      </c>
      <c r="K24" s="67">
        <v>-666770.15190000006</v>
      </c>
      <c r="L24" s="68">
        <v>-286.89096524978299</v>
      </c>
      <c r="M24" s="68">
        <v>-1.08409151630472</v>
      </c>
      <c r="N24" s="67">
        <v>1476042.0072999999</v>
      </c>
      <c r="O24" s="67">
        <v>26934371.9943</v>
      </c>
      <c r="P24" s="67">
        <v>27342</v>
      </c>
      <c r="Q24" s="67">
        <v>25868</v>
      </c>
      <c r="R24" s="68">
        <v>5.69815988866553</v>
      </c>
      <c r="S24" s="67">
        <v>12.0488115097652</v>
      </c>
      <c r="T24" s="67">
        <v>12.0239029766507</v>
      </c>
      <c r="U24" s="69">
        <v>0.206730208156363</v>
      </c>
    </row>
    <row r="25" spans="1:21" ht="12" thickBot="1" x14ac:dyDescent="0.2">
      <c r="A25" s="50"/>
      <c r="B25" s="52" t="s">
        <v>23</v>
      </c>
      <c r="C25" s="53"/>
      <c r="D25" s="67">
        <v>444089.57319999998</v>
      </c>
      <c r="E25" s="67">
        <v>617471.0355</v>
      </c>
      <c r="F25" s="68">
        <v>71.920713307693305</v>
      </c>
      <c r="G25" s="67">
        <v>205965.54920000001</v>
      </c>
      <c r="H25" s="68">
        <v>115.613521253874</v>
      </c>
      <c r="I25" s="67">
        <v>32263.7657</v>
      </c>
      <c r="J25" s="68">
        <v>7.2651482149232303</v>
      </c>
      <c r="K25" s="67">
        <v>19619.186900000001</v>
      </c>
      <c r="L25" s="68">
        <v>9.5254701459558504</v>
      </c>
      <c r="M25" s="68">
        <v>0.644500654611736</v>
      </c>
      <c r="N25" s="67">
        <v>1522640.8766000001</v>
      </c>
      <c r="O25" s="67">
        <v>34697797.887900002</v>
      </c>
      <c r="P25" s="67">
        <v>25604</v>
      </c>
      <c r="Q25" s="67">
        <v>18836</v>
      </c>
      <c r="R25" s="68">
        <v>35.9311955829263</v>
      </c>
      <c r="S25" s="67">
        <v>17.344538868926701</v>
      </c>
      <c r="T25" s="67">
        <v>16.118697308345698</v>
      </c>
      <c r="U25" s="69">
        <v>7.0675938394484401</v>
      </c>
    </row>
    <row r="26" spans="1:21" ht="12" thickBot="1" x14ac:dyDescent="0.2">
      <c r="A26" s="50"/>
      <c r="B26" s="52" t="s">
        <v>24</v>
      </c>
      <c r="C26" s="53"/>
      <c r="D26" s="67">
        <v>690596.21860000002</v>
      </c>
      <c r="E26" s="67">
        <v>769126.42909999995</v>
      </c>
      <c r="F26" s="68">
        <v>89.789687686081393</v>
      </c>
      <c r="G26" s="67">
        <v>500886.40669999999</v>
      </c>
      <c r="H26" s="68">
        <v>37.8748173961974</v>
      </c>
      <c r="I26" s="67">
        <v>115263.89539999999</v>
      </c>
      <c r="J26" s="68">
        <v>16.690490375644799</v>
      </c>
      <c r="K26" s="67">
        <v>107374.15459999999</v>
      </c>
      <c r="L26" s="68">
        <v>21.436827425087301</v>
      </c>
      <c r="M26" s="68">
        <v>7.3478956173314E-2</v>
      </c>
      <c r="N26" s="67">
        <v>2958778.4071999998</v>
      </c>
      <c r="O26" s="67">
        <v>61892956.510600001</v>
      </c>
      <c r="P26" s="67">
        <v>38968</v>
      </c>
      <c r="Q26" s="67">
        <v>45231</v>
      </c>
      <c r="R26" s="68">
        <v>-13.8466980610643</v>
      </c>
      <c r="S26" s="67">
        <v>17.722136588996101</v>
      </c>
      <c r="T26" s="67">
        <v>14.3854589485088</v>
      </c>
      <c r="U26" s="69">
        <v>18.827739103191</v>
      </c>
    </row>
    <row r="27" spans="1:21" ht="12" thickBot="1" x14ac:dyDescent="0.2">
      <c r="A27" s="50"/>
      <c r="B27" s="52" t="s">
        <v>25</v>
      </c>
      <c r="C27" s="53"/>
      <c r="D27" s="67">
        <v>241704.8971</v>
      </c>
      <c r="E27" s="67">
        <v>420364.6054</v>
      </c>
      <c r="F27" s="68">
        <v>57.498869789478199</v>
      </c>
      <c r="G27" s="67">
        <v>271360.4094</v>
      </c>
      <c r="H27" s="68">
        <v>-10.928459448292701</v>
      </c>
      <c r="I27" s="67">
        <v>61120.258900000001</v>
      </c>
      <c r="J27" s="68">
        <v>25.287141317088398</v>
      </c>
      <c r="K27" s="67">
        <v>46029.139600000002</v>
      </c>
      <c r="L27" s="68">
        <v>16.962363707282901</v>
      </c>
      <c r="M27" s="68">
        <v>0.32786012146097099</v>
      </c>
      <c r="N27" s="67">
        <v>1268829.6568</v>
      </c>
      <c r="O27" s="67">
        <v>20593249.153200001</v>
      </c>
      <c r="P27" s="67">
        <v>29762</v>
      </c>
      <c r="Q27" s="67">
        <v>32260</v>
      </c>
      <c r="R27" s="68">
        <v>-7.7433353998760097</v>
      </c>
      <c r="S27" s="67">
        <v>8.1212585545326306</v>
      </c>
      <c r="T27" s="67">
        <v>8.1837475356478606</v>
      </c>
      <c r="U27" s="69">
        <v>-0.76944947258649798</v>
      </c>
    </row>
    <row r="28" spans="1:21" ht="12" thickBot="1" x14ac:dyDescent="0.2">
      <c r="A28" s="50"/>
      <c r="B28" s="52" t="s">
        <v>26</v>
      </c>
      <c r="C28" s="53"/>
      <c r="D28" s="67">
        <v>821360.49069999997</v>
      </c>
      <c r="E28" s="67">
        <v>1183056.5086000001</v>
      </c>
      <c r="F28" s="68">
        <v>69.426987192013101</v>
      </c>
      <c r="G28" s="67">
        <v>754965.05929999996</v>
      </c>
      <c r="H28" s="68">
        <v>8.7945038756576999</v>
      </c>
      <c r="I28" s="67">
        <v>66737.355599999995</v>
      </c>
      <c r="J28" s="68">
        <v>8.1252210637893505</v>
      </c>
      <c r="K28" s="67">
        <v>60708.127500000002</v>
      </c>
      <c r="L28" s="68">
        <v>8.0411837279315002</v>
      </c>
      <c r="M28" s="68">
        <v>9.9315006874491005E-2</v>
      </c>
      <c r="N28" s="67">
        <v>3343579.0347000002</v>
      </c>
      <c r="O28" s="67">
        <v>78865677.729800001</v>
      </c>
      <c r="P28" s="67">
        <v>38533</v>
      </c>
      <c r="Q28" s="67">
        <v>34977</v>
      </c>
      <c r="R28" s="68">
        <v>10.166680961774899</v>
      </c>
      <c r="S28" s="67">
        <v>21.3157680611424</v>
      </c>
      <c r="T28" s="67">
        <v>21.344322194585001</v>
      </c>
      <c r="U28" s="69">
        <v>-0.133957797629951</v>
      </c>
    </row>
    <row r="29" spans="1:21" ht="12" thickBot="1" x14ac:dyDescent="0.2">
      <c r="A29" s="50"/>
      <c r="B29" s="52" t="s">
        <v>27</v>
      </c>
      <c r="C29" s="53"/>
      <c r="D29" s="67">
        <v>713275.20779999997</v>
      </c>
      <c r="E29" s="67">
        <v>938284.46920000005</v>
      </c>
      <c r="F29" s="68">
        <v>76.019078564537296</v>
      </c>
      <c r="G29" s="67">
        <v>623348.61219999997</v>
      </c>
      <c r="H29" s="68">
        <v>14.426372954071301</v>
      </c>
      <c r="I29" s="67">
        <v>133117.88709999999</v>
      </c>
      <c r="J29" s="68">
        <v>18.662906777677598</v>
      </c>
      <c r="K29" s="67">
        <v>106294.234</v>
      </c>
      <c r="L29" s="68">
        <v>17.052132934868201</v>
      </c>
      <c r="M29" s="68">
        <v>0.25235285199007101</v>
      </c>
      <c r="N29" s="67">
        <v>3276304.9907</v>
      </c>
      <c r="O29" s="67">
        <v>47920563.170000002</v>
      </c>
      <c r="P29" s="67">
        <v>94025</v>
      </c>
      <c r="Q29" s="67">
        <v>95145</v>
      </c>
      <c r="R29" s="68">
        <v>-1.17715066477482</v>
      </c>
      <c r="S29" s="67">
        <v>7.5860165679340597</v>
      </c>
      <c r="T29" s="67">
        <v>7.1955478017762404</v>
      </c>
      <c r="U29" s="69">
        <v>5.1472174185372497</v>
      </c>
    </row>
    <row r="30" spans="1:21" ht="12" thickBot="1" x14ac:dyDescent="0.2">
      <c r="A30" s="50"/>
      <c r="B30" s="52" t="s">
        <v>28</v>
      </c>
      <c r="C30" s="53"/>
      <c r="D30" s="67">
        <v>1117562.6806999999</v>
      </c>
      <c r="E30" s="67">
        <v>1389394.9117000001</v>
      </c>
      <c r="F30" s="68">
        <v>80.435207534523201</v>
      </c>
      <c r="G30" s="67">
        <v>881740.63210000005</v>
      </c>
      <c r="H30" s="68">
        <v>26.745058582403502</v>
      </c>
      <c r="I30" s="67">
        <v>123782.8423</v>
      </c>
      <c r="J30" s="68">
        <v>11.076143149524899</v>
      </c>
      <c r="K30" s="67">
        <v>163032.22829999999</v>
      </c>
      <c r="L30" s="68">
        <v>18.489816887729699</v>
      </c>
      <c r="M30" s="68">
        <v>-0.24074617889523101</v>
      </c>
      <c r="N30" s="67">
        <v>5128383.6085999999</v>
      </c>
      <c r="O30" s="67">
        <v>85776636.488299996</v>
      </c>
      <c r="P30" s="67">
        <v>59340</v>
      </c>
      <c r="Q30" s="67">
        <v>62095</v>
      </c>
      <c r="R30" s="68">
        <v>-4.4367501409131203</v>
      </c>
      <c r="S30" s="67">
        <v>18.833209988203599</v>
      </c>
      <c r="T30" s="67">
        <v>17.714034778967701</v>
      </c>
      <c r="U30" s="69">
        <v>5.9425621544966001</v>
      </c>
    </row>
    <row r="31" spans="1:21" ht="12" thickBot="1" x14ac:dyDescent="0.2">
      <c r="A31" s="50"/>
      <c r="B31" s="52" t="s">
        <v>29</v>
      </c>
      <c r="C31" s="53"/>
      <c r="D31" s="67">
        <v>656483.0784</v>
      </c>
      <c r="E31" s="67">
        <v>552169.26769999997</v>
      </c>
      <c r="F31" s="68">
        <v>118.89163646041099</v>
      </c>
      <c r="G31" s="67">
        <v>651906.20299999998</v>
      </c>
      <c r="H31" s="68">
        <v>0.70207575552092605</v>
      </c>
      <c r="I31" s="67">
        <v>-1317.8074999999999</v>
      </c>
      <c r="J31" s="68">
        <v>-0.20073746656376901</v>
      </c>
      <c r="K31" s="67">
        <v>50600.792500000003</v>
      </c>
      <c r="L31" s="68">
        <v>7.7619743863673598</v>
      </c>
      <c r="M31" s="68">
        <v>-1.02604321859188</v>
      </c>
      <c r="N31" s="67">
        <v>3198769.4493</v>
      </c>
      <c r="O31" s="67">
        <v>97347337.488399997</v>
      </c>
      <c r="P31" s="67">
        <v>23587</v>
      </c>
      <c r="Q31" s="67">
        <v>28318</v>
      </c>
      <c r="R31" s="68">
        <v>-16.706688325446699</v>
      </c>
      <c r="S31" s="67">
        <v>27.832411006062699</v>
      </c>
      <c r="T31" s="67">
        <v>26.460516078112899</v>
      </c>
      <c r="U31" s="69">
        <v>4.9291271519774797</v>
      </c>
    </row>
    <row r="32" spans="1:21" ht="12" thickBot="1" x14ac:dyDescent="0.2">
      <c r="A32" s="50"/>
      <c r="B32" s="52" t="s">
        <v>30</v>
      </c>
      <c r="C32" s="53"/>
      <c r="D32" s="67">
        <v>520654.05540000001</v>
      </c>
      <c r="E32" s="67">
        <v>650851.98300000001</v>
      </c>
      <c r="F32" s="68">
        <v>79.995770005973796</v>
      </c>
      <c r="G32" s="67">
        <v>153661.39739999999</v>
      </c>
      <c r="H32" s="68">
        <v>238.83204513926901</v>
      </c>
      <c r="I32" s="67">
        <v>110387.14479999999</v>
      </c>
      <c r="J32" s="68">
        <v>21.201629691560498</v>
      </c>
      <c r="K32" s="67">
        <v>41208.057699999998</v>
      </c>
      <c r="L32" s="68">
        <v>26.8174430255442</v>
      </c>
      <c r="M32" s="68">
        <v>1.6787757288545999</v>
      </c>
      <c r="N32" s="67">
        <v>1480554.1039</v>
      </c>
      <c r="O32" s="67">
        <v>10116756.748600001</v>
      </c>
      <c r="P32" s="67">
        <v>29349</v>
      </c>
      <c r="Q32" s="67">
        <v>30596</v>
      </c>
      <c r="R32" s="68">
        <v>-4.07569616943392</v>
      </c>
      <c r="S32" s="67">
        <v>17.7400952468568</v>
      </c>
      <c r="T32" s="67">
        <v>12.919705856974799</v>
      </c>
      <c r="U32" s="69">
        <v>27.1722858463012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15.3848</v>
      </c>
      <c r="H33" s="70"/>
      <c r="I33" s="70"/>
      <c r="J33" s="70"/>
      <c r="K33" s="67">
        <v>2.9956</v>
      </c>
      <c r="L33" s="68">
        <v>19.471166346003798</v>
      </c>
      <c r="M33" s="70"/>
      <c r="N33" s="67">
        <v>53.932400000000001</v>
      </c>
      <c r="O33" s="67">
        <v>130.255</v>
      </c>
      <c r="P33" s="70"/>
      <c r="Q33" s="67">
        <v>3</v>
      </c>
      <c r="R33" s="70"/>
      <c r="S33" s="70"/>
      <c r="T33" s="67">
        <v>17.9774666666667</v>
      </c>
      <c r="U33" s="71"/>
    </row>
    <row r="34" spans="1:21" ht="12" thickBot="1" x14ac:dyDescent="0.2">
      <c r="A34" s="50"/>
      <c r="B34" s="52" t="s">
        <v>32</v>
      </c>
      <c r="C34" s="53"/>
      <c r="D34" s="67">
        <v>166314.80619999999</v>
      </c>
      <c r="E34" s="67">
        <v>196225.38800000001</v>
      </c>
      <c r="F34" s="68">
        <v>84.757027566687697</v>
      </c>
      <c r="G34" s="67">
        <v>97933.122000000003</v>
      </c>
      <c r="H34" s="68">
        <v>69.824879268119304</v>
      </c>
      <c r="I34" s="67">
        <v>20180.158100000001</v>
      </c>
      <c r="J34" s="68">
        <v>12.1337110994992</v>
      </c>
      <c r="K34" s="67">
        <v>9220.9166000000005</v>
      </c>
      <c r="L34" s="68">
        <v>9.4155239940170592</v>
      </c>
      <c r="M34" s="68">
        <v>1.18851975084559</v>
      </c>
      <c r="N34" s="67">
        <v>674764.6997</v>
      </c>
      <c r="O34" s="67">
        <v>19533640.974199999</v>
      </c>
      <c r="P34" s="67">
        <v>9737</v>
      </c>
      <c r="Q34" s="67">
        <v>9254</v>
      </c>
      <c r="R34" s="68">
        <v>5.2193645990922901</v>
      </c>
      <c r="S34" s="67">
        <v>17.080703111841402</v>
      </c>
      <c r="T34" s="67">
        <v>17.0768381780852</v>
      </c>
      <c r="U34" s="69">
        <v>2.2627486298266001E-2</v>
      </c>
    </row>
    <row r="35" spans="1:21" ht="12" thickBot="1" x14ac:dyDescent="0.2">
      <c r="A35" s="50"/>
      <c r="B35" s="52" t="s">
        <v>36</v>
      </c>
      <c r="C35" s="53"/>
      <c r="D35" s="70"/>
      <c r="E35" s="67">
        <v>153559.51620000001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19295.016199999998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129406.94650000001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333599.14649999997</v>
      </c>
      <c r="E38" s="67">
        <v>182825.73120000001</v>
      </c>
      <c r="F38" s="68">
        <v>182.468378116351</v>
      </c>
      <c r="G38" s="67">
        <v>225847.00940000001</v>
      </c>
      <c r="H38" s="68">
        <v>47.710234191837003</v>
      </c>
      <c r="I38" s="67">
        <v>20919.088899999999</v>
      </c>
      <c r="J38" s="68">
        <v>6.2707261452780703</v>
      </c>
      <c r="K38" s="67">
        <v>12686.182500000001</v>
      </c>
      <c r="L38" s="68">
        <v>5.6171576208615503</v>
      </c>
      <c r="M38" s="68">
        <v>0.64896641680820799</v>
      </c>
      <c r="N38" s="67">
        <v>1826126.4146</v>
      </c>
      <c r="O38" s="67">
        <v>19891410.9034</v>
      </c>
      <c r="P38" s="67">
        <v>424</v>
      </c>
      <c r="Q38" s="67">
        <v>413</v>
      </c>
      <c r="R38" s="68">
        <v>2.6634382566585999</v>
      </c>
      <c r="S38" s="67">
        <v>786.79043985849103</v>
      </c>
      <c r="T38" s="67">
        <v>766.80222106537497</v>
      </c>
      <c r="U38" s="69">
        <v>2.54047555492799</v>
      </c>
    </row>
    <row r="39" spans="1:21" ht="12" thickBot="1" x14ac:dyDescent="0.2">
      <c r="A39" s="50"/>
      <c r="B39" s="52" t="s">
        <v>34</v>
      </c>
      <c r="C39" s="53"/>
      <c r="D39" s="67">
        <v>505311.0465</v>
      </c>
      <c r="E39" s="67">
        <v>493315.40059999999</v>
      </c>
      <c r="F39" s="68">
        <v>102.43163823497299</v>
      </c>
      <c r="G39" s="67">
        <v>474870.70049999998</v>
      </c>
      <c r="H39" s="68">
        <v>6.4102388224729401</v>
      </c>
      <c r="I39" s="67">
        <v>36187.675600000002</v>
      </c>
      <c r="J39" s="68">
        <v>7.16146536883595</v>
      </c>
      <c r="K39" s="67">
        <v>31527.461800000001</v>
      </c>
      <c r="L39" s="68">
        <v>6.6391676232718</v>
      </c>
      <c r="M39" s="68">
        <v>0.14781443014863899</v>
      </c>
      <c r="N39" s="67">
        <v>2992055.1784999999</v>
      </c>
      <c r="O39" s="67">
        <v>46894471.021300003</v>
      </c>
      <c r="P39" s="67">
        <v>2691</v>
      </c>
      <c r="Q39" s="67">
        <v>3017</v>
      </c>
      <c r="R39" s="68">
        <v>-10.805435863440501</v>
      </c>
      <c r="S39" s="67">
        <v>187.778166666667</v>
      </c>
      <c r="T39" s="67">
        <v>195.12635001657301</v>
      </c>
      <c r="U39" s="69">
        <v>-3.91322563232294</v>
      </c>
    </row>
    <row r="40" spans="1:21" ht="12" thickBot="1" x14ac:dyDescent="0.2">
      <c r="A40" s="50"/>
      <c r="B40" s="52" t="s">
        <v>39</v>
      </c>
      <c r="C40" s="53"/>
      <c r="D40" s="70"/>
      <c r="E40" s="67">
        <v>71645.263000000006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7049.2511000000004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63605.408199999998</v>
      </c>
      <c r="E42" s="73"/>
      <c r="F42" s="73"/>
      <c r="G42" s="72">
        <v>27686.452600000001</v>
      </c>
      <c r="H42" s="74">
        <v>129.73476999361</v>
      </c>
      <c r="I42" s="72">
        <v>5849.9225999999999</v>
      </c>
      <c r="J42" s="74">
        <v>9.1972094284900798</v>
      </c>
      <c r="K42" s="72">
        <v>2531.6441</v>
      </c>
      <c r="L42" s="74">
        <v>9.1439814864544999</v>
      </c>
      <c r="M42" s="74">
        <v>1.3107207683734099</v>
      </c>
      <c r="N42" s="72">
        <v>270239.31329999998</v>
      </c>
      <c r="O42" s="72">
        <v>2400204.2834000001</v>
      </c>
      <c r="P42" s="72">
        <v>26</v>
      </c>
      <c r="Q42" s="72">
        <v>21</v>
      </c>
      <c r="R42" s="74">
        <v>23.8095238095238</v>
      </c>
      <c r="S42" s="72">
        <v>2446.3618538461501</v>
      </c>
      <c r="T42" s="72">
        <v>3037.3867952381001</v>
      </c>
      <c r="U42" s="75">
        <v>-24.1593425953211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0" workbookViewId="0">
      <selection activeCell="J20" sqref="J2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85672</v>
      </c>
      <c r="D2" s="32">
        <v>806867.97779999999</v>
      </c>
      <c r="E2" s="32">
        <v>623183.575697436</v>
      </c>
      <c r="F2" s="32">
        <v>183684.402102564</v>
      </c>
      <c r="G2" s="32">
        <v>623183.575697436</v>
      </c>
      <c r="H2" s="32">
        <v>0.22765112404559201</v>
      </c>
    </row>
    <row r="3" spans="1:8" ht="14.25" x14ac:dyDescent="0.2">
      <c r="A3" s="32">
        <v>2</v>
      </c>
      <c r="B3" s="33">
        <v>13</v>
      </c>
      <c r="C3" s="32">
        <v>19830</v>
      </c>
      <c r="D3" s="32">
        <v>169698.22014034499</v>
      </c>
      <c r="E3" s="32">
        <v>138233.706836336</v>
      </c>
      <c r="F3" s="32">
        <v>31464.5133040088</v>
      </c>
      <c r="G3" s="32">
        <v>138233.706836336</v>
      </c>
      <c r="H3" s="32">
        <v>0.18541451570904399</v>
      </c>
    </row>
    <row r="4" spans="1:8" ht="14.25" x14ac:dyDescent="0.2">
      <c r="A4" s="32">
        <v>3</v>
      </c>
      <c r="B4" s="33">
        <v>14</v>
      </c>
      <c r="C4" s="32">
        <v>157122</v>
      </c>
      <c r="D4" s="32">
        <v>187699.53848632501</v>
      </c>
      <c r="E4" s="32">
        <v>147601.92478888901</v>
      </c>
      <c r="F4" s="32">
        <v>40097.613697435903</v>
      </c>
      <c r="G4" s="32">
        <v>147601.92478888901</v>
      </c>
      <c r="H4" s="32">
        <v>0.21362659717118701</v>
      </c>
    </row>
    <row r="5" spans="1:8" ht="14.25" x14ac:dyDescent="0.2">
      <c r="A5" s="32">
        <v>4</v>
      </c>
      <c r="B5" s="33">
        <v>15</v>
      </c>
      <c r="C5" s="32">
        <v>4219</v>
      </c>
      <c r="D5" s="32">
        <v>69458.371164102602</v>
      </c>
      <c r="E5" s="32">
        <v>54882.6617410256</v>
      </c>
      <c r="F5" s="32">
        <v>14575.7094230769</v>
      </c>
      <c r="G5" s="32">
        <v>54882.6617410256</v>
      </c>
      <c r="H5" s="32">
        <v>0.20984813174844399</v>
      </c>
    </row>
    <row r="6" spans="1:8" ht="14.25" x14ac:dyDescent="0.2">
      <c r="A6" s="32">
        <v>5</v>
      </c>
      <c r="B6" s="33">
        <v>16</v>
      </c>
      <c r="C6" s="32">
        <v>2575</v>
      </c>
      <c r="D6" s="32">
        <v>148889.16351025601</v>
      </c>
      <c r="E6" s="32">
        <v>130930.150631624</v>
      </c>
      <c r="F6" s="32">
        <v>17959.0128786325</v>
      </c>
      <c r="G6" s="32">
        <v>130930.150631624</v>
      </c>
      <c r="H6" s="32">
        <v>0.12062001327178801</v>
      </c>
    </row>
    <row r="7" spans="1:8" ht="14.25" x14ac:dyDescent="0.2">
      <c r="A7" s="32">
        <v>6</v>
      </c>
      <c r="B7" s="33">
        <v>17</v>
      </c>
      <c r="C7" s="32">
        <v>23006</v>
      </c>
      <c r="D7" s="32">
        <v>344698.48995726497</v>
      </c>
      <c r="E7" s="32">
        <v>273848.34924786299</v>
      </c>
      <c r="F7" s="32">
        <v>70850.140709401705</v>
      </c>
      <c r="G7" s="32">
        <v>273848.34924786299</v>
      </c>
      <c r="H7" s="32">
        <v>0.20554235882549299</v>
      </c>
    </row>
    <row r="8" spans="1:8" ht="14.25" x14ac:dyDescent="0.2">
      <c r="A8" s="32">
        <v>7</v>
      </c>
      <c r="B8" s="33">
        <v>18</v>
      </c>
      <c r="C8" s="32">
        <v>90082</v>
      </c>
      <c r="D8" s="32">
        <v>151837.680579487</v>
      </c>
      <c r="E8" s="32">
        <v>124968.458095726</v>
      </c>
      <c r="F8" s="32">
        <v>26869.222483760699</v>
      </c>
      <c r="G8" s="32">
        <v>124968.458095726</v>
      </c>
      <c r="H8" s="32">
        <v>0.176960174715621</v>
      </c>
    </row>
    <row r="9" spans="1:8" ht="14.25" x14ac:dyDescent="0.2">
      <c r="A9" s="32">
        <v>8</v>
      </c>
      <c r="B9" s="33">
        <v>19</v>
      </c>
      <c r="C9" s="32">
        <v>19552</v>
      </c>
      <c r="D9" s="32">
        <v>141068.920916239</v>
      </c>
      <c r="E9" s="32">
        <v>144283.82982564101</v>
      </c>
      <c r="F9" s="32">
        <v>-3214.9089094017099</v>
      </c>
      <c r="G9" s="32">
        <v>144283.82982564101</v>
      </c>
      <c r="H9" s="32">
        <v>-2.27896328157964E-2</v>
      </c>
    </row>
    <row r="10" spans="1:8" ht="14.25" x14ac:dyDescent="0.2">
      <c r="A10" s="32">
        <v>9</v>
      </c>
      <c r="B10" s="33">
        <v>21</v>
      </c>
      <c r="C10" s="32">
        <v>174336</v>
      </c>
      <c r="D10" s="32">
        <v>906920.43646239303</v>
      </c>
      <c r="E10" s="32">
        <v>856207.18009743595</v>
      </c>
      <c r="F10" s="32">
        <v>50713.256364957299</v>
      </c>
      <c r="G10" s="32">
        <v>856207.18009743595</v>
      </c>
      <c r="H10" s="35">
        <v>5.5918087547760502E-2</v>
      </c>
    </row>
    <row r="11" spans="1:8" ht="14.25" x14ac:dyDescent="0.2">
      <c r="A11" s="32">
        <v>10</v>
      </c>
      <c r="B11" s="33">
        <v>22</v>
      </c>
      <c r="C11" s="32">
        <v>40730</v>
      </c>
      <c r="D11" s="32">
        <v>952358.687323077</v>
      </c>
      <c r="E11" s="32">
        <v>887906.54883760703</v>
      </c>
      <c r="F11" s="32">
        <v>64452.138485470103</v>
      </c>
      <c r="G11" s="32">
        <v>887906.54883760703</v>
      </c>
      <c r="H11" s="32">
        <v>6.76763275679612E-2</v>
      </c>
    </row>
    <row r="12" spans="1:8" ht="14.25" x14ac:dyDescent="0.2">
      <c r="A12" s="32">
        <v>11</v>
      </c>
      <c r="B12" s="33">
        <v>23</v>
      </c>
      <c r="C12" s="32">
        <v>198939.33600000001</v>
      </c>
      <c r="D12" s="32">
        <v>1976144.11316418</v>
      </c>
      <c r="E12" s="32">
        <v>1704467.4925722899</v>
      </c>
      <c r="F12" s="32">
        <v>271676.62059189199</v>
      </c>
      <c r="G12" s="32">
        <v>1704467.4925722899</v>
      </c>
      <c r="H12" s="32">
        <v>0.137478141792446</v>
      </c>
    </row>
    <row r="13" spans="1:8" ht="14.25" x14ac:dyDescent="0.2">
      <c r="A13" s="32">
        <v>12</v>
      </c>
      <c r="B13" s="33">
        <v>24</v>
      </c>
      <c r="C13" s="32">
        <v>24564.662</v>
      </c>
      <c r="D13" s="32">
        <v>638360.75183846196</v>
      </c>
      <c r="E13" s="32">
        <v>581080.63197692297</v>
      </c>
      <c r="F13" s="32">
        <v>57280.1198615385</v>
      </c>
      <c r="G13" s="32">
        <v>581080.63197692297</v>
      </c>
      <c r="H13" s="32">
        <v>8.9730015037066901E-2</v>
      </c>
    </row>
    <row r="14" spans="1:8" ht="14.25" x14ac:dyDescent="0.2">
      <c r="A14" s="32">
        <v>13</v>
      </c>
      <c r="B14" s="33">
        <v>25</v>
      </c>
      <c r="C14" s="32">
        <v>80171</v>
      </c>
      <c r="D14" s="32">
        <v>1009098.1384000001</v>
      </c>
      <c r="E14" s="32">
        <v>931473.19409999996</v>
      </c>
      <c r="F14" s="32">
        <v>77624.944300000003</v>
      </c>
      <c r="G14" s="32">
        <v>931473.19409999996</v>
      </c>
      <c r="H14" s="32">
        <v>7.6925069372420093E-2</v>
      </c>
    </row>
    <row r="15" spans="1:8" ht="14.25" x14ac:dyDescent="0.2">
      <c r="A15" s="32">
        <v>14</v>
      </c>
      <c r="B15" s="33">
        <v>26</v>
      </c>
      <c r="C15" s="32">
        <v>71545</v>
      </c>
      <c r="D15" s="32">
        <v>606946.245424847</v>
      </c>
      <c r="E15" s="32">
        <v>546423.82140431902</v>
      </c>
      <c r="F15" s="32">
        <v>60522.424020527898</v>
      </c>
      <c r="G15" s="32">
        <v>546423.82140431902</v>
      </c>
      <c r="H15" s="32">
        <v>9.9716283734754496E-2</v>
      </c>
    </row>
    <row r="16" spans="1:8" ht="14.25" x14ac:dyDescent="0.2">
      <c r="A16" s="32">
        <v>15</v>
      </c>
      <c r="B16" s="33">
        <v>27</v>
      </c>
      <c r="C16" s="32">
        <v>439254.02899999998</v>
      </c>
      <c r="D16" s="32">
        <v>3411463.5707999999</v>
      </c>
      <c r="E16" s="32">
        <v>3103083.8618000001</v>
      </c>
      <c r="F16" s="32">
        <v>308379.70899999997</v>
      </c>
      <c r="G16" s="32">
        <v>3103083.8618000001</v>
      </c>
      <c r="H16" s="32">
        <v>9.0395134698062707E-2</v>
      </c>
    </row>
    <row r="17" spans="1:8" ht="14.25" x14ac:dyDescent="0.2">
      <c r="A17" s="32">
        <v>16</v>
      </c>
      <c r="B17" s="33">
        <v>29</v>
      </c>
      <c r="C17" s="32">
        <v>215189</v>
      </c>
      <c r="D17" s="32">
        <v>2832333.3425760702</v>
      </c>
      <c r="E17" s="32">
        <v>2508829.8444008501</v>
      </c>
      <c r="F17" s="32">
        <v>323503.49817521399</v>
      </c>
      <c r="G17" s="32">
        <v>2508829.8444008501</v>
      </c>
      <c r="H17" s="32">
        <v>0.114218017107047</v>
      </c>
    </row>
    <row r="18" spans="1:8" ht="14.25" x14ac:dyDescent="0.2">
      <c r="A18" s="32">
        <v>17</v>
      </c>
      <c r="B18" s="33">
        <v>31</v>
      </c>
      <c r="C18" s="32">
        <v>32476.636999999999</v>
      </c>
      <c r="D18" s="32">
        <v>329438.59769702703</v>
      </c>
      <c r="E18" s="32">
        <v>273368.89367794199</v>
      </c>
      <c r="F18" s="32">
        <v>56069.704019085199</v>
      </c>
      <c r="G18" s="32">
        <v>273368.89367794199</v>
      </c>
      <c r="H18" s="32">
        <v>0.17019773763926199</v>
      </c>
    </row>
    <row r="19" spans="1:8" ht="14.25" x14ac:dyDescent="0.2">
      <c r="A19" s="32">
        <v>18</v>
      </c>
      <c r="B19" s="33">
        <v>32</v>
      </c>
      <c r="C19" s="32">
        <v>21836.218000000001</v>
      </c>
      <c r="D19" s="32">
        <v>444089.57048244501</v>
      </c>
      <c r="E19" s="32">
        <v>411825.81907778198</v>
      </c>
      <c r="F19" s="32">
        <v>32263.7514046623</v>
      </c>
      <c r="G19" s="32">
        <v>411825.81907778198</v>
      </c>
      <c r="H19" s="32">
        <v>7.26514504036022E-2</v>
      </c>
    </row>
    <row r="20" spans="1:8" ht="14.25" x14ac:dyDescent="0.2">
      <c r="A20" s="32">
        <v>19</v>
      </c>
      <c r="B20" s="33">
        <v>33</v>
      </c>
      <c r="C20" s="32">
        <v>76907.115000000005</v>
      </c>
      <c r="D20" s="32">
        <v>690596.16495959496</v>
      </c>
      <c r="E20" s="32">
        <v>575331.92799435405</v>
      </c>
      <c r="F20" s="32">
        <v>115264.236965241</v>
      </c>
      <c r="G20" s="32">
        <v>575331.92799435405</v>
      </c>
      <c r="H20" s="32">
        <v>0.166905411315142</v>
      </c>
    </row>
    <row r="21" spans="1:8" ht="14.25" x14ac:dyDescent="0.2">
      <c r="A21" s="32">
        <v>20</v>
      </c>
      <c r="B21" s="33">
        <v>34</v>
      </c>
      <c r="C21" s="32">
        <v>36217.389000000003</v>
      </c>
      <c r="D21" s="32">
        <v>241704.82796684801</v>
      </c>
      <c r="E21" s="32">
        <v>180584.66806000299</v>
      </c>
      <c r="F21" s="32">
        <v>61120.1599068449</v>
      </c>
      <c r="G21" s="32">
        <v>180584.66806000299</v>
      </c>
      <c r="H21" s="32">
        <v>0.25287107593576102</v>
      </c>
    </row>
    <row r="22" spans="1:8" ht="14.25" x14ac:dyDescent="0.2">
      <c r="A22" s="32">
        <v>21</v>
      </c>
      <c r="B22" s="33">
        <v>35</v>
      </c>
      <c r="C22" s="32">
        <v>32072.054</v>
      </c>
      <c r="D22" s="32">
        <v>821360.48942920403</v>
      </c>
      <c r="E22" s="32">
        <v>754623.142049558</v>
      </c>
      <c r="F22" s="32">
        <v>66737.347379646002</v>
      </c>
      <c r="G22" s="32">
        <v>754623.142049558</v>
      </c>
      <c r="H22" s="32">
        <v>8.1252200755388804E-2</v>
      </c>
    </row>
    <row r="23" spans="1:8" ht="14.25" x14ac:dyDescent="0.2">
      <c r="A23" s="32">
        <v>22</v>
      </c>
      <c r="B23" s="33">
        <v>36</v>
      </c>
      <c r="C23" s="32">
        <v>137384.66699999999</v>
      </c>
      <c r="D23" s="32">
        <v>713275.20915663696</v>
      </c>
      <c r="E23" s="32">
        <v>580157.31466525095</v>
      </c>
      <c r="F23" s="32">
        <v>133117.89449138599</v>
      </c>
      <c r="G23" s="32">
        <v>580157.31466525095</v>
      </c>
      <c r="H23" s="32">
        <v>0.18662907778441101</v>
      </c>
    </row>
    <row r="24" spans="1:8" ht="14.25" x14ac:dyDescent="0.2">
      <c r="A24" s="32">
        <v>23</v>
      </c>
      <c r="B24" s="33">
        <v>37</v>
      </c>
      <c r="C24" s="32">
        <v>97752.797999999995</v>
      </c>
      <c r="D24" s="32">
        <v>1117562.6936034099</v>
      </c>
      <c r="E24" s="32">
        <v>993779.85575563204</v>
      </c>
      <c r="F24" s="32">
        <v>123782.837847779</v>
      </c>
      <c r="G24" s="32">
        <v>993779.85575563204</v>
      </c>
      <c r="H24" s="32">
        <v>0.11076142623252801</v>
      </c>
    </row>
    <row r="25" spans="1:8" ht="14.25" x14ac:dyDescent="0.2">
      <c r="A25" s="32">
        <v>24</v>
      </c>
      <c r="B25" s="33">
        <v>38</v>
      </c>
      <c r="C25" s="32">
        <v>126072.327</v>
      </c>
      <c r="D25" s="32">
        <v>656483.02925752196</v>
      </c>
      <c r="E25" s="32">
        <v>657800.89807345101</v>
      </c>
      <c r="F25" s="32">
        <v>-1317.8688159292001</v>
      </c>
      <c r="G25" s="32">
        <v>657800.89807345101</v>
      </c>
      <c r="H25" s="32">
        <v>-2.0074682165351701E-3</v>
      </c>
    </row>
    <row r="26" spans="1:8" ht="14.25" x14ac:dyDescent="0.2">
      <c r="A26" s="32">
        <v>25</v>
      </c>
      <c r="B26" s="33">
        <v>39</v>
      </c>
      <c r="C26" s="32">
        <v>106082.304</v>
      </c>
      <c r="D26" s="32">
        <v>520653.91446455597</v>
      </c>
      <c r="E26" s="32">
        <v>410266.88260795199</v>
      </c>
      <c r="F26" s="32">
        <v>110387.031856605</v>
      </c>
      <c r="G26" s="32">
        <v>410266.88260795199</v>
      </c>
      <c r="H26" s="32">
        <v>0.212016137380101</v>
      </c>
    </row>
    <row r="27" spans="1:8" ht="14.25" x14ac:dyDescent="0.2">
      <c r="A27" s="32">
        <v>26</v>
      </c>
      <c r="B27" s="33">
        <v>42</v>
      </c>
      <c r="C27" s="32">
        <v>7222.5829999999996</v>
      </c>
      <c r="D27" s="32">
        <v>166314.8057</v>
      </c>
      <c r="E27" s="32">
        <v>146134.64670000001</v>
      </c>
      <c r="F27" s="32">
        <v>20180.159</v>
      </c>
      <c r="G27" s="32">
        <v>146134.64670000001</v>
      </c>
      <c r="H27" s="32">
        <v>0.121337116771198</v>
      </c>
    </row>
    <row r="28" spans="1:8" ht="14.25" x14ac:dyDescent="0.2">
      <c r="A28" s="32">
        <v>27</v>
      </c>
      <c r="B28" s="33">
        <v>75</v>
      </c>
      <c r="C28" s="32">
        <v>422</v>
      </c>
      <c r="D28" s="32">
        <v>333599.14529914502</v>
      </c>
      <c r="E28" s="32">
        <v>312680.05982905999</v>
      </c>
      <c r="F28" s="32">
        <v>20919.085470085502</v>
      </c>
      <c r="G28" s="32">
        <v>312680.05982905999</v>
      </c>
      <c r="H28" s="32">
        <v>6.2707251396962899E-2</v>
      </c>
    </row>
    <row r="29" spans="1:8" ht="14.25" x14ac:dyDescent="0.2">
      <c r="A29" s="32">
        <v>28</v>
      </c>
      <c r="B29" s="33">
        <v>76</v>
      </c>
      <c r="C29" s="32">
        <v>2827</v>
      </c>
      <c r="D29" s="32">
        <v>505311.03323247901</v>
      </c>
      <c r="E29" s="32">
        <v>469123.36910683801</v>
      </c>
      <c r="F29" s="32">
        <v>36187.664125641</v>
      </c>
      <c r="G29" s="32">
        <v>469123.36910683801</v>
      </c>
      <c r="H29" s="32">
        <v>7.1614632861167205E-2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63605.408062930197</v>
      </c>
      <c r="E30" s="32">
        <v>57755.485893653997</v>
      </c>
      <c r="F30" s="32">
        <v>5849.9221692761503</v>
      </c>
      <c r="G30" s="32">
        <v>57755.485893653997</v>
      </c>
      <c r="H30" s="32">
        <v>9.1972087711289105E-2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2015-03-06T07:42:29Z</dcterms:modified>
</cp:coreProperties>
</file>