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<sst xmlns="http://schemas.openxmlformats.org/spreadsheetml/2006/main" count="116" uniqueCount="76">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</sst>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0" fontId="103" fillId="0" borderId="0" xfId="0" applyNumberFormat="1" applyFont="1" applyFill="1" applyBorder="1" applyAlignment="1" applyProtection="1">
      <alignment vertical="center"/>
    </xf>
    <xf numFmtId="0" fontId="104" fillId="0" borderId="0" xfId="0" applyNumberFormat="1" applyFont="1" applyFill="1" applyBorder="1" applyAlignment="1" applyProtection="1">
      <alignment horizontal="left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64340347.35899999</v>
      </c>
      <c r="F3" s="25">
        <f>RA!I7</f>
        <v>6164333.6135999998</v>
      </c>
      <c r="G3" s="16">
        <f>SUM(G4:G42)</f>
        <v>58176013.745399989</v>
      </c>
      <c r="H3" s="27">
        <f>RA!J7</f>
        <v>9.5808211590852199</v>
      </c>
      <c r="I3" s="20">
        <f>SUM(I4:I42)</f>
        <v>64340363.404072911</v>
      </c>
      <c r="J3" s="21">
        <f>SUM(J4:J42)</f>
        <v>58176013.662818216</v>
      </c>
      <c r="K3" s="22">
        <f>E3-I3</f>
        <v>-16.045072920620441</v>
      </c>
      <c r="L3" s="22">
        <f>G3-J3</f>
        <v>8.2581773400306702E-2</v>
      </c>
    </row>
    <row r="4" spans="1:13" x14ac:dyDescent="0.2">
      <c r="A4" s="71">
        <f>RA!A8</f>
        <v>42758</v>
      </c>
      <c r="B4" s="12">
        <v>12</v>
      </c>
      <c r="C4" s="69" t="s">
        <v>6</v>
      </c>
      <c r="D4" s="69"/>
      <c r="E4" s="15">
        <f>IFERROR(VLOOKUP(C4,RA!B:D,3,0),0)</f>
        <v>2508948.0776</v>
      </c>
      <c r="F4" s="25">
        <f>IFERROR(VLOOKUP(C4,RA!B:I,8,0),0)</f>
        <v>605917.51500000001</v>
      </c>
      <c r="G4" s="16">
        <f t="shared" ref="G4:G42" si="0">E4-F4</f>
        <v>1903030.5625999998</v>
      </c>
      <c r="H4" s="27">
        <f>RA!J8</f>
        <v>24.150261235362301</v>
      </c>
      <c r="I4" s="20">
        <f>IFERROR(VLOOKUP(B4,RMS!C:E,3,FALSE),0)</f>
        <v>2508951.35137949</v>
      </c>
      <c r="J4" s="21">
        <f>IFERROR(VLOOKUP(B4,RMS!C:F,4,FALSE),0)</f>
        <v>1903030.5596119701</v>
      </c>
      <c r="K4" s="22">
        <f t="shared" ref="K4:K42" si="1">E4-I4</f>
        <v>-3.273779490031302</v>
      </c>
      <c r="L4" s="22">
        <f t="shared" ref="L4:L42" si="2">G4-J4</f>
        <v>2.9880297370254993E-3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355148.23139999999</v>
      </c>
      <c r="F5" s="25">
        <f>IFERROR(VLOOKUP(C5,RA!B:I,8,0),0)</f>
        <v>96504.120800000004</v>
      </c>
      <c r="G5" s="16">
        <f t="shared" si="0"/>
        <v>258644.11059999999</v>
      </c>
      <c r="H5" s="27">
        <f>RA!J9</f>
        <v>27.172913242332399</v>
      </c>
      <c r="I5" s="20">
        <f>IFERROR(VLOOKUP(B5,RMS!C:E,3,FALSE),0)</f>
        <v>355148.437033333</v>
      </c>
      <c r="J5" s="21">
        <f>IFERROR(VLOOKUP(B5,RMS!C:F,4,FALSE),0)</f>
        <v>258644.13528632501</v>
      </c>
      <c r="K5" s="22">
        <f t="shared" si="1"/>
        <v>-0.20563333301106468</v>
      </c>
      <c r="L5" s="22">
        <f t="shared" si="2"/>
        <v>-2.4686325021320954E-2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557052.0246</v>
      </c>
      <c r="F6" s="25">
        <f>IFERROR(VLOOKUP(C6,RA!B:I,8,0),0)</f>
        <v>109173.85340000001</v>
      </c>
      <c r="G6" s="16">
        <f t="shared" si="0"/>
        <v>447878.17119999998</v>
      </c>
      <c r="H6" s="27">
        <f>RA!J10</f>
        <v>19.598502218602299</v>
      </c>
      <c r="I6" s="20">
        <f>IFERROR(VLOOKUP(B6,RMS!C:E,3,FALSE),0)</f>
        <v>557051.89669908502</v>
      </c>
      <c r="J6" s="21">
        <f>IFERROR(VLOOKUP(B6,RMS!C:F,4,FALSE),0)</f>
        <v>447878.16343317402</v>
      </c>
      <c r="K6" s="22">
        <f>E6-I6</f>
        <v>0.12790091498754919</v>
      </c>
      <c r="L6" s="22">
        <f t="shared" si="2"/>
        <v>7.7668259618803859E-3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149593.59229999999</v>
      </c>
      <c r="F7" s="25">
        <f>IFERROR(VLOOKUP(C7,RA!B:I,8,0),0)</f>
        <v>28001.1675</v>
      </c>
      <c r="G7" s="16">
        <f t="shared" si="0"/>
        <v>121592.42479999999</v>
      </c>
      <c r="H7" s="27">
        <f>RA!J11</f>
        <v>18.718159694865498</v>
      </c>
      <c r="I7" s="20">
        <f>IFERROR(VLOOKUP(B7,RMS!C:E,3,FALSE),0)</f>
        <v>149593.69804636599</v>
      </c>
      <c r="J7" s="21">
        <f>IFERROR(VLOOKUP(B7,RMS!C:F,4,FALSE),0)</f>
        <v>121592.425781575</v>
      </c>
      <c r="K7" s="22">
        <f t="shared" si="1"/>
        <v>-0.10574636599631049</v>
      </c>
      <c r="L7" s="22">
        <f t="shared" si="2"/>
        <v>-9.8157500906381756E-4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462573.97039999999</v>
      </c>
      <c r="F8" s="25">
        <f>IFERROR(VLOOKUP(C8,RA!B:I,8,0),0)</f>
        <v>82763.200800000006</v>
      </c>
      <c r="G8" s="16">
        <f t="shared" si="0"/>
        <v>379810.7696</v>
      </c>
      <c r="H8" s="27">
        <f>RA!J12</f>
        <v>17.8918845624695</v>
      </c>
      <c r="I8" s="20">
        <f>IFERROR(VLOOKUP(B8,RMS!C:E,3,FALSE),0)</f>
        <v>462573.95774187997</v>
      </c>
      <c r="J8" s="21">
        <f>IFERROR(VLOOKUP(B8,RMS!C:F,4,FALSE),0)</f>
        <v>379810.77047435899</v>
      </c>
      <c r="K8" s="22">
        <f t="shared" si="1"/>
        <v>1.2658120016567409E-2</v>
      </c>
      <c r="L8" s="22">
        <f t="shared" si="2"/>
        <v>-8.7435898603871465E-4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651148.91859999998</v>
      </c>
      <c r="F9" s="25">
        <f>IFERROR(VLOOKUP(C9,RA!B:I,8,0),0)</f>
        <v>197139.58840000001</v>
      </c>
      <c r="G9" s="16">
        <f t="shared" si="0"/>
        <v>454009.33019999997</v>
      </c>
      <c r="H9" s="27">
        <f>RA!J13</f>
        <v>30.275653198328101</v>
      </c>
      <c r="I9" s="20">
        <f>IFERROR(VLOOKUP(B9,RMS!C:E,3,FALSE),0)</f>
        <v>651149.492957265</v>
      </c>
      <c r="J9" s="21">
        <f>IFERROR(VLOOKUP(B9,RMS!C:F,4,FALSE),0)</f>
        <v>454009.33051453001</v>
      </c>
      <c r="K9" s="22">
        <f t="shared" si="1"/>
        <v>-0.57435726502444595</v>
      </c>
      <c r="L9" s="22">
        <f t="shared" si="2"/>
        <v>-3.1453004339709878E-4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251359.53820000001</v>
      </c>
      <c r="F10" s="25">
        <f>IFERROR(VLOOKUP(C10,RA!B:I,8,0),0)</f>
        <v>51750.939899999998</v>
      </c>
      <c r="G10" s="16">
        <f t="shared" si="0"/>
        <v>199608.59830000001</v>
      </c>
      <c r="H10" s="27">
        <f>RA!J14</f>
        <v>20.588413024065598</v>
      </c>
      <c r="I10" s="20">
        <f>IFERROR(VLOOKUP(B10,RMS!C:E,3,FALSE),0)</f>
        <v>251359.54740341901</v>
      </c>
      <c r="J10" s="21">
        <f>IFERROR(VLOOKUP(B10,RMS!C:F,4,FALSE),0)</f>
        <v>199608.59784529899</v>
      </c>
      <c r="K10" s="22">
        <f t="shared" si="1"/>
        <v>-9.2034190020058304E-3</v>
      </c>
      <c r="L10" s="22">
        <f t="shared" si="2"/>
        <v>4.54701017588377E-4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243611.39240000001</v>
      </c>
      <c r="F11" s="25">
        <f>IFERROR(VLOOKUP(C11,RA!B:I,8,0),0)</f>
        <v>18461.425800000001</v>
      </c>
      <c r="G11" s="16">
        <f t="shared" si="0"/>
        <v>225149.96660000001</v>
      </c>
      <c r="H11" s="27">
        <f>RA!J15</f>
        <v>7.5782276100155004</v>
      </c>
      <c r="I11" s="20">
        <f>IFERROR(VLOOKUP(B11,RMS!C:E,3,FALSE),0)</f>
        <v>243611.80065299099</v>
      </c>
      <c r="J11" s="21">
        <f>IFERROR(VLOOKUP(B11,RMS!C:F,4,FALSE),0)</f>
        <v>225149.96694871801</v>
      </c>
      <c r="K11" s="22">
        <f t="shared" si="1"/>
        <v>-0.40825299097923562</v>
      </c>
      <c r="L11" s="22">
        <f t="shared" si="2"/>
        <v>-3.4871799289248884E-4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4729654.1270000003</v>
      </c>
      <c r="F12" s="25">
        <f>IFERROR(VLOOKUP(C12,RA!B:I,8,0),0)</f>
        <v>-384095.79570000002</v>
      </c>
      <c r="G12" s="16">
        <f t="shared" si="0"/>
        <v>5113749.9227</v>
      </c>
      <c r="H12" s="27">
        <f>RA!J16</f>
        <v>-8.1210123486055092</v>
      </c>
      <c r="I12" s="20">
        <f>IFERROR(VLOOKUP(B12,RMS!C:E,3,FALSE),0)</f>
        <v>4729655.1829814902</v>
      </c>
      <c r="J12" s="21">
        <f>IFERROR(VLOOKUP(B12,RMS!C:F,4,FALSE),0)</f>
        <v>5113749.9228418795</v>
      </c>
      <c r="K12" s="22">
        <f t="shared" si="1"/>
        <v>-1.0559814898297191</v>
      </c>
      <c r="L12" s="22">
        <f t="shared" si="2"/>
        <v>-1.4187954366207123E-4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6776807.2914000005</v>
      </c>
      <c r="F13" s="25">
        <f>IFERROR(VLOOKUP(C13,RA!B:I,8,0),0)</f>
        <v>699614.83640000003</v>
      </c>
      <c r="G13" s="16">
        <f t="shared" si="0"/>
        <v>6077192.4550000001</v>
      </c>
      <c r="H13" s="27">
        <f>RA!J17</f>
        <v>10.323664320333201</v>
      </c>
      <c r="I13" s="20">
        <f>IFERROR(VLOOKUP(B13,RMS!C:E,3,FALSE),0)</f>
        <v>6776807.25594017</v>
      </c>
      <c r="J13" s="21">
        <f>IFERROR(VLOOKUP(B13,RMS!C:F,4,FALSE),0)</f>
        <v>6077192.4529256402</v>
      </c>
      <c r="K13" s="22">
        <f t="shared" si="1"/>
        <v>3.5459830425679684E-2</v>
      </c>
      <c r="L13" s="22">
        <f t="shared" si="2"/>
        <v>2.0743599161505699E-3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13426295.2015</v>
      </c>
      <c r="F14" s="25">
        <f>IFERROR(VLOOKUP(C14,RA!B:I,8,0),0)</f>
        <v>1537986.0160000001</v>
      </c>
      <c r="G14" s="16">
        <f t="shared" si="0"/>
        <v>11888309.1855</v>
      </c>
      <c r="H14" s="27">
        <f>RA!J18</f>
        <v>11.455029052453501</v>
      </c>
      <c r="I14" s="20">
        <f>IFERROR(VLOOKUP(B14,RMS!C:E,3,FALSE),0)</f>
        <v>13426297.8252542</v>
      </c>
      <c r="J14" s="21">
        <f>IFERROR(VLOOKUP(B14,RMS!C:F,4,FALSE),0)</f>
        <v>11888309.036980299</v>
      </c>
      <c r="K14" s="22">
        <f t="shared" si="1"/>
        <v>-2.6237541995942593</v>
      </c>
      <c r="L14" s="22">
        <f t="shared" si="2"/>
        <v>0.14851970039308071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1812533.1851999999</v>
      </c>
      <c r="F15" s="25">
        <f>IFERROR(VLOOKUP(C15,RA!B:I,8,0),0)</f>
        <v>102705.67660000001</v>
      </c>
      <c r="G15" s="16">
        <f t="shared" si="0"/>
        <v>1709827.5085999998</v>
      </c>
      <c r="H15" s="27">
        <f>RA!J19</f>
        <v>5.6664163414292004</v>
      </c>
      <c r="I15" s="20">
        <f>IFERROR(VLOOKUP(B15,RMS!C:E,3,FALSE),0)</f>
        <v>1812533.0120504301</v>
      </c>
      <c r="J15" s="21">
        <f>IFERROR(VLOOKUP(B15,RMS!C:F,4,FALSE),0)</f>
        <v>1709827.50673932</v>
      </c>
      <c r="K15" s="22">
        <f t="shared" si="1"/>
        <v>0.17314956989139318</v>
      </c>
      <c r="L15" s="22">
        <f t="shared" si="2"/>
        <v>1.8606798257678747E-3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3700251.6176999998</v>
      </c>
      <c r="F16" s="25">
        <f>IFERROR(VLOOKUP(C16,RA!B:I,8,0),0)</f>
        <v>293160.38429999998</v>
      </c>
      <c r="G16" s="16">
        <f t="shared" si="0"/>
        <v>3407091.2333999998</v>
      </c>
      <c r="H16" s="27">
        <f>RA!J20</f>
        <v>7.9227148472195603</v>
      </c>
      <c r="I16" s="20">
        <f>IFERROR(VLOOKUP(B16,RMS!C:E,3,FALSE),0)</f>
        <v>3700252.9890739</v>
      </c>
      <c r="J16" s="21">
        <f>IFERROR(VLOOKUP(B16,RMS!C:F,4,FALSE),0)</f>
        <v>3407091.2333999998</v>
      </c>
      <c r="K16" s="22">
        <f t="shared" si="1"/>
        <v>-1.3713739002123475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1267184.6754999999</v>
      </c>
      <c r="F17" s="25">
        <f>IFERROR(VLOOKUP(C17,RA!B:I,8,0),0)</f>
        <v>166783.55900000001</v>
      </c>
      <c r="G17" s="16">
        <f t="shared" si="0"/>
        <v>1100401.1165</v>
      </c>
      <c r="H17" s="27">
        <f>RA!J21</f>
        <v>13.161740528008799</v>
      </c>
      <c r="I17" s="20">
        <f>IFERROR(VLOOKUP(B17,RMS!C:E,3,FALSE),0)</f>
        <v>1267183.92486048</v>
      </c>
      <c r="J17" s="21">
        <f>IFERROR(VLOOKUP(B17,RMS!C:F,4,FALSE),0)</f>
        <v>1100401.1156870199</v>
      </c>
      <c r="K17" s="22">
        <f t="shared" si="1"/>
        <v>0.75063951988704503</v>
      </c>
      <c r="L17" s="22">
        <f t="shared" si="2"/>
        <v>8.1298011355102062E-4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3383428.1864</v>
      </c>
      <c r="F18" s="25">
        <f>IFERROR(VLOOKUP(C18,RA!B:I,8,0),0)</f>
        <v>201117.51800000001</v>
      </c>
      <c r="G18" s="16">
        <f t="shared" si="0"/>
        <v>3182310.6683999998</v>
      </c>
      <c r="H18" s="27">
        <f>RA!J22</f>
        <v>5.94419349015328</v>
      </c>
      <c r="I18" s="20">
        <f>IFERROR(VLOOKUP(B18,RMS!C:E,3,FALSE),0)</f>
        <v>3383431.7791585498</v>
      </c>
      <c r="J18" s="21">
        <f>IFERROR(VLOOKUP(B18,RMS!C:F,4,FALSE),0)</f>
        <v>3182310.6728357701</v>
      </c>
      <c r="K18" s="22">
        <f t="shared" si="1"/>
        <v>-3.5927585498429835</v>
      </c>
      <c r="L18" s="22">
        <f t="shared" si="2"/>
        <v>-4.4357702136039734E-3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5332877.9323000005</v>
      </c>
      <c r="F19" s="25">
        <f>IFERROR(VLOOKUP(C19,RA!B:I,8,0),0)</f>
        <v>521985.53539999999</v>
      </c>
      <c r="G19" s="16">
        <f t="shared" si="0"/>
        <v>4810892.3969000001</v>
      </c>
      <c r="H19" s="27">
        <f>RA!J23</f>
        <v>9.7880645690098191</v>
      </c>
      <c r="I19" s="20">
        <f>IFERROR(VLOOKUP(B19,RMS!C:E,3,FALSE),0)</f>
        <v>5332881.7162615396</v>
      </c>
      <c r="J19" s="21">
        <f>IFERROR(VLOOKUP(B19,RMS!C:F,4,FALSE),0)</f>
        <v>4810892.4516487196</v>
      </c>
      <c r="K19" s="22">
        <f t="shared" si="1"/>
        <v>-3.7839615391567349</v>
      </c>
      <c r="L19" s="22">
        <f t="shared" si="2"/>
        <v>-5.4748719558119774E-2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958402.32550000004</v>
      </c>
      <c r="F20" s="25">
        <f>IFERROR(VLOOKUP(C20,RA!B:I,8,0),0)</f>
        <v>115478.5582</v>
      </c>
      <c r="G20" s="16">
        <f t="shared" si="0"/>
        <v>842923.76730000007</v>
      </c>
      <c r="H20" s="27">
        <f>RA!J24</f>
        <v>12.049069073340901</v>
      </c>
      <c r="I20" s="20">
        <f>IFERROR(VLOOKUP(B20,RMS!C:E,3,FALSE),0)</f>
        <v>958402.415182475</v>
      </c>
      <c r="J20" s="21">
        <f>IFERROR(VLOOKUP(B20,RMS!C:F,4,FALSE),0)</f>
        <v>842923.767896128</v>
      </c>
      <c r="K20" s="22">
        <f t="shared" si="1"/>
        <v>-8.968247496522963E-2</v>
      </c>
      <c r="L20" s="22">
        <f t="shared" si="2"/>
        <v>-5.961279384791851E-4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1051450.3263000001</v>
      </c>
      <c r="F21" s="25">
        <f>IFERROR(VLOOKUP(C21,RA!B:I,8,0),0)</f>
        <v>100652.9026</v>
      </c>
      <c r="G21" s="16">
        <f t="shared" si="0"/>
        <v>950797.42370000004</v>
      </c>
      <c r="H21" s="27">
        <f>RA!J25</f>
        <v>9.5727682119033108</v>
      </c>
      <c r="I21" s="20">
        <f>IFERROR(VLOOKUP(B21,RMS!C:E,3,FALSE),0)</f>
        <v>1051450.2981451901</v>
      </c>
      <c r="J21" s="21">
        <f>IFERROR(VLOOKUP(B21,RMS!C:F,4,FALSE),0)</f>
        <v>950797.42512354802</v>
      </c>
      <c r="K21" s="22">
        <f t="shared" si="1"/>
        <v>2.8154809959232807E-2</v>
      </c>
      <c r="L21" s="22">
        <f t="shared" si="2"/>
        <v>-1.4235479757189751E-3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2978532.1508999998</v>
      </c>
      <c r="F22" s="25">
        <f>IFERROR(VLOOKUP(C22,RA!B:I,8,0),0)</f>
        <v>537982.11719999998</v>
      </c>
      <c r="G22" s="16">
        <f t="shared" si="0"/>
        <v>2440550.0336999996</v>
      </c>
      <c r="H22" s="27">
        <f>RA!J26</f>
        <v>18.0619879170162</v>
      </c>
      <c r="I22" s="20">
        <f>IFERROR(VLOOKUP(B22,RMS!C:E,3,FALSE),0)</f>
        <v>2978532.1793289599</v>
      </c>
      <c r="J22" s="21">
        <f>IFERROR(VLOOKUP(B22,RMS!C:F,4,FALSE),0)</f>
        <v>2440549.8966288702</v>
      </c>
      <c r="K22" s="22">
        <f t="shared" si="1"/>
        <v>-2.8428960125893354E-2</v>
      </c>
      <c r="L22" s="22">
        <f t="shared" si="2"/>
        <v>0.1370711294002831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588106.06169999996</v>
      </c>
      <c r="F23" s="25">
        <f>IFERROR(VLOOKUP(C23,RA!B:I,8,0),0)</f>
        <v>136194.9124</v>
      </c>
      <c r="G23" s="16">
        <f t="shared" si="0"/>
        <v>451911.14929999993</v>
      </c>
      <c r="H23" s="27">
        <f>RA!J27</f>
        <v>23.158222856317799</v>
      </c>
      <c r="I23" s="20">
        <f>IFERROR(VLOOKUP(B23,RMS!C:E,3,FALSE),0)</f>
        <v>588106.06298126501</v>
      </c>
      <c r="J23" s="21">
        <f>IFERROR(VLOOKUP(B23,RMS!C:F,4,FALSE),0)</f>
        <v>451911.15693438501</v>
      </c>
      <c r="K23" s="22">
        <f t="shared" si="1"/>
        <v>-1.2812650529667735E-3</v>
      </c>
      <c r="L23" s="22">
        <f t="shared" si="2"/>
        <v>-7.634385081473738E-3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2170645.5381999998</v>
      </c>
      <c r="F24" s="25">
        <f>IFERROR(VLOOKUP(C24,RA!B:I,8,0),0)</f>
        <v>44925.220200000003</v>
      </c>
      <c r="G24" s="16">
        <f t="shared" si="0"/>
        <v>2125720.318</v>
      </c>
      <c r="H24" s="27">
        <f>RA!J28</f>
        <v>2.0696709531513</v>
      </c>
      <c r="I24" s="20">
        <f>IFERROR(VLOOKUP(B24,RMS!C:E,3,FALSE),0)</f>
        <v>2170645.5381019502</v>
      </c>
      <c r="J24" s="21">
        <f>IFERROR(VLOOKUP(B24,RMS!C:F,4,FALSE),0)</f>
        <v>2125720.3071088502</v>
      </c>
      <c r="K24" s="22">
        <f t="shared" si="1"/>
        <v>9.8049640655517578E-5</v>
      </c>
      <c r="L24" s="22">
        <f t="shared" si="2"/>
        <v>1.0891149751842022E-2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1203006.8400999999</v>
      </c>
      <c r="F25" s="25">
        <f>IFERROR(VLOOKUP(C25,RA!B:I,8,0),0)</f>
        <v>204239.8027</v>
      </c>
      <c r="G25" s="16">
        <f t="shared" si="0"/>
        <v>998767.03739999991</v>
      </c>
      <c r="H25" s="27">
        <f>RA!J29</f>
        <v>16.977443177548601</v>
      </c>
      <c r="I25" s="20">
        <f>IFERROR(VLOOKUP(B25,RMS!C:E,3,FALSE),0)</f>
        <v>1203006.8955423001</v>
      </c>
      <c r="J25" s="21">
        <f>IFERROR(VLOOKUP(B25,RMS!C:F,4,FALSE),0)</f>
        <v>998767.06364652899</v>
      </c>
      <c r="K25" s="22">
        <f t="shared" si="1"/>
        <v>-5.5442300159484148E-2</v>
      </c>
      <c r="L25" s="22">
        <f t="shared" si="2"/>
        <v>-2.6246529072523117E-2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3697530.8612000002</v>
      </c>
      <c r="F26" s="25">
        <f>IFERROR(VLOOKUP(C26,RA!B:I,8,0),0)</f>
        <v>436435.14559999999</v>
      </c>
      <c r="G26" s="16">
        <f t="shared" si="0"/>
        <v>3261095.7156000002</v>
      </c>
      <c r="H26" s="27">
        <f>RA!J30</f>
        <v>11.8034213096022</v>
      </c>
      <c r="I26" s="20">
        <f>IFERROR(VLOOKUP(B26,RMS!C:E,3,FALSE),0)</f>
        <v>3697530.9659348601</v>
      </c>
      <c r="J26" s="21">
        <f>IFERROR(VLOOKUP(B26,RMS!C:F,4,FALSE),0)</f>
        <v>3261095.7346595302</v>
      </c>
      <c r="K26" s="22">
        <f t="shared" si="1"/>
        <v>-0.10473485989496112</v>
      </c>
      <c r="L26" s="22">
        <f t="shared" si="2"/>
        <v>-1.90595299936831E-2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1393271.2143000001</v>
      </c>
      <c r="F27" s="25">
        <f>IFERROR(VLOOKUP(C27,RA!B:I,8,0),0)</f>
        <v>78042.365399999995</v>
      </c>
      <c r="G27" s="16">
        <f t="shared" si="0"/>
        <v>1315228.8489000001</v>
      </c>
      <c r="H27" s="27">
        <f>RA!J31</f>
        <v>5.6013764297290498</v>
      </c>
      <c r="I27" s="20">
        <f>IFERROR(VLOOKUP(B27,RMS!C:E,3,FALSE),0)</f>
        <v>1393271.2055991199</v>
      </c>
      <c r="J27" s="21">
        <f>IFERROR(VLOOKUP(B27,RMS!C:F,4,FALSE),0)</f>
        <v>1315228.90233363</v>
      </c>
      <c r="K27" s="22">
        <f t="shared" si="1"/>
        <v>8.7008802220225334E-3</v>
      </c>
      <c r="L27" s="22">
        <f t="shared" si="2"/>
        <v>-5.3433629916980863E-2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278517.01610000001</v>
      </c>
      <c r="F28" s="25">
        <f>IFERROR(VLOOKUP(C28,RA!B:I,8,0),0)</f>
        <v>61605.676899999999</v>
      </c>
      <c r="G28" s="16">
        <f t="shared" si="0"/>
        <v>216911.33920000002</v>
      </c>
      <c r="H28" s="27">
        <f>RA!J32</f>
        <v>22.119178843234799</v>
      </c>
      <c r="I28" s="20">
        <f>IFERROR(VLOOKUP(B28,RMS!C:E,3,FALSE),0)</f>
        <v>278516.928829688</v>
      </c>
      <c r="J28" s="21">
        <f>IFERROR(VLOOKUP(B28,RMS!C:F,4,FALSE),0)</f>
        <v>216911.389917869</v>
      </c>
      <c r="K28" s="22">
        <f t="shared" si="1"/>
        <v>8.7270312011241913E-2</v>
      </c>
      <c r="L28" s="22">
        <f t="shared" si="2"/>
        <v>-5.0717868987703696E-2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768695.95909999998</v>
      </c>
      <c r="F30" s="25">
        <f>IFERROR(VLOOKUP(C30,RA!B:I,8,0),0)</f>
        <v>94183.901599999997</v>
      </c>
      <c r="G30" s="16">
        <f t="shared" si="0"/>
        <v>674512.0575</v>
      </c>
      <c r="H30" s="27">
        <f>RA!J34</f>
        <v>12.25242574584</v>
      </c>
      <c r="I30" s="20">
        <f>IFERROR(VLOOKUP(B30,RMS!C:E,3,FALSE),0)</f>
        <v>768695.95968009694</v>
      </c>
      <c r="J30" s="21">
        <f>IFERROR(VLOOKUP(B30,RMS!C:F,4,FALSE),0)</f>
        <v>674512.04749999999</v>
      </c>
      <c r="K30" s="22">
        <f t="shared" si="1"/>
        <v>-5.8009696658700705E-4</v>
      </c>
      <c r="L30" s="22">
        <f t="shared" si="2"/>
        <v>1.0000000009313226E-2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10.670811703762601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318687.94</v>
      </c>
      <c r="F32" s="25">
        <f>IFERROR(VLOOKUP(C32,RA!B:I,8,0),0)</f>
        <v>34006.589999999997</v>
      </c>
      <c r="G32" s="16">
        <f t="shared" si="0"/>
        <v>284681.34999999998</v>
      </c>
      <c r="H32" s="27">
        <f>RA!J34</f>
        <v>12.25242574584</v>
      </c>
      <c r="I32" s="20">
        <f>IFERROR(VLOOKUP(B32,RMS!C:E,3,FALSE),0)</f>
        <v>318687.94</v>
      </c>
      <c r="J32" s="21">
        <f>IFERROR(VLOOKUP(B32,RMS!C:F,4,FALSE),0)</f>
        <v>284681.34999999998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719070.18</v>
      </c>
      <c r="F33" s="25">
        <f>IFERROR(VLOOKUP(C33,RA!B:I,8,0),0)</f>
        <v>-68411.45</v>
      </c>
      <c r="G33" s="16">
        <f t="shared" si="0"/>
        <v>787481.63</v>
      </c>
      <c r="H33" s="27">
        <f>RA!J34</f>
        <v>12.25242574584</v>
      </c>
      <c r="I33" s="20">
        <f>IFERROR(VLOOKUP(B33,RMS!C:E,3,FALSE),0)</f>
        <v>719070.18</v>
      </c>
      <c r="J33" s="21">
        <f>IFERROR(VLOOKUP(B33,RMS!C:F,4,FALSE),0)</f>
        <v>787481.63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43872.639999999999</v>
      </c>
      <c r="F34" s="25">
        <f>IFERROR(VLOOKUP(C34,RA!B:I,8,0),0)</f>
        <v>719.66</v>
      </c>
      <c r="G34" s="16">
        <f t="shared" si="0"/>
        <v>43152.979999999996</v>
      </c>
      <c r="H34" s="27">
        <f>RA!J35</f>
        <v>10.670811703762601</v>
      </c>
      <c r="I34" s="20">
        <f>IFERROR(VLOOKUP(B34,RMS!C:E,3,FALSE),0)</f>
        <v>43872.639999999999</v>
      </c>
      <c r="J34" s="21">
        <f>IFERROR(VLOOKUP(B34,RMS!C:F,4,FALSE),0)</f>
        <v>43152.98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540147.97</v>
      </c>
      <c r="F35" s="25">
        <f>IFERROR(VLOOKUP(C35,RA!B:I,8,0),0)</f>
        <v>-32165.41</v>
      </c>
      <c r="G35" s="16">
        <f t="shared" si="0"/>
        <v>572313.38</v>
      </c>
      <c r="H35" s="27">
        <f>RA!J34</f>
        <v>12.25242574584</v>
      </c>
      <c r="I35" s="20">
        <f>IFERROR(VLOOKUP(B35,RMS!C:E,3,FALSE),0)</f>
        <v>540147.97</v>
      </c>
      <c r="J35" s="21">
        <f>IFERROR(VLOOKUP(B35,RMS!C:F,4,FALSE),0)</f>
        <v>572313.38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0.09</v>
      </c>
      <c r="F36" s="25">
        <f>IFERROR(VLOOKUP(C36,RA!B:I,8,0),0)</f>
        <v>0.08</v>
      </c>
      <c r="G36" s="16">
        <f t="shared" si="0"/>
        <v>9.999999999999995E-3</v>
      </c>
      <c r="H36" s="27">
        <f>RA!J35</f>
        <v>10.670811703762601</v>
      </c>
      <c r="I36" s="20">
        <f>IFERROR(VLOOKUP(B36,RMS!C:E,3,FALSE),0)</f>
        <v>0.09</v>
      </c>
      <c r="J36" s="21">
        <f>IFERROR(VLOOKUP(B36,RMS!C:F,4,FALSE),0)</f>
        <v>0.01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65108.546699999999</v>
      </c>
      <c r="F37" s="25">
        <f>IFERROR(VLOOKUP(C37,RA!B:I,8,0),0)</f>
        <v>6996.3959999999997</v>
      </c>
      <c r="G37" s="16">
        <f t="shared" si="0"/>
        <v>58112.150699999998</v>
      </c>
      <c r="H37" s="27">
        <f>RA!J35</f>
        <v>10.670811703762601</v>
      </c>
      <c r="I37" s="20">
        <f>IFERROR(VLOOKUP(B37,RMS!C:E,3,FALSE),0)</f>
        <v>65108.547008547001</v>
      </c>
      <c r="J37" s="21">
        <f>IFERROR(VLOOKUP(B37,RMS!C:F,4,FALSE),0)</f>
        <v>58112.1495726496</v>
      </c>
      <c r="K37" s="22">
        <f t="shared" si="1"/>
        <v>-3.0854700162308291E-4</v>
      </c>
      <c r="L37" s="22">
        <f t="shared" si="2"/>
        <v>1.1273503987467848E-3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1567513.8036</v>
      </c>
      <c r="F38" s="25">
        <f>IFERROR(VLOOKUP(C38,RA!B:I,8,0),0)</f>
        <v>93847.713300000003</v>
      </c>
      <c r="G38" s="16">
        <f t="shared" si="0"/>
        <v>1473666.0903</v>
      </c>
      <c r="H38" s="27">
        <f>RA!J36</f>
        <v>-9.5138766566567998</v>
      </c>
      <c r="I38" s="20">
        <f>IFERROR(VLOOKUP(B38,RMS!C:E,3,FALSE),0)</f>
        <v>1567513.78732051</v>
      </c>
      <c r="J38" s="21">
        <f>IFERROR(VLOOKUP(B38,RMS!C:F,4,FALSE),0)</f>
        <v>1473666.0856401699</v>
      </c>
      <c r="K38" s="22">
        <f t="shared" si="1"/>
        <v>1.6279489966109395E-2</v>
      </c>
      <c r="L38" s="22">
        <f t="shared" si="2"/>
        <v>4.6598301269114017E-3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287030.43</v>
      </c>
      <c r="F39" s="25">
        <f>IFERROR(VLOOKUP(C39,RA!B:I,8,0),0)</f>
        <v>-24316.16</v>
      </c>
      <c r="G39" s="16">
        <f t="shared" si="0"/>
        <v>311346.58999999997</v>
      </c>
      <c r="H39" s="27">
        <f>RA!J37</f>
        <v>1.64033894472728</v>
      </c>
      <c r="I39" s="20">
        <f>IFERROR(VLOOKUP(B39,RMS!C:E,3,FALSE),0)</f>
        <v>287030.43</v>
      </c>
      <c r="J39" s="21">
        <f>IFERROR(VLOOKUP(B39,RMS!C:F,4,FALSE),0)</f>
        <v>311346.59000000003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80235.149999999994</v>
      </c>
      <c r="F40" s="25">
        <f>IFERROR(VLOOKUP(C40,RA!B:I,8,0),0)</f>
        <v>11048.54</v>
      </c>
      <c r="G40" s="16">
        <f t="shared" si="0"/>
        <v>69186.609999999986</v>
      </c>
      <c r="H40" s="27">
        <f>RA!J38</f>
        <v>-5.9549256475035897</v>
      </c>
      <c r="I40" s="20">
        <f>IFERROR(VLOOKUP(B40,RMS!C:E,3,FALSE),0)</f>
        <v>80235.149999999994</v>
      </c>
      <c r="J40" s="21">
        <f>IFERROR(VLOOKUP(B40,RMS!C:F,4,FALSE),0)</f>
        <v>69186.61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88.8888888888889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22054.352800000001</v>
      </c>
      <c r="F42" s="25">
        <f>IFERROR(VLOOKUP(C42,RA!B:I,8,0),0)</f>
        <v>3897.5099</v>
      </c>
      <c r="G42" s="16">
        <f t="shared" si="0"/>
        <v>18156.8429</v>
      </c>
      <c r="H42" s="27">
        <f>RA!J39</f>
        <v>88.8888888888889</v>
      </c>
      <c r="I42" s="20">
        <f>VLOOKUP(B42,RMS!C:E,3,FALSE)</f>
        <v>22054.352923379502</v>
      </c>
      <c r="J42" s="21">
        <f>IFERROR(VLOOKUP(B42,RMS!C:F,4,FALSE),0)</f>
        <v>18156.842901444699</v>
      </c>
      <c r="K42" s="22">
        <f t="shared" si="1"/>
        <v>-1.2337950101937167E-4</v>
      </c>
      <c r="L42" s="22">
        <f t="shared" si="2"/>
        <v>-1.4446995919570327E-6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6" t="s">
        <v>45</v>
      </c>
      <c r="W1" s="77"/>
    </row>
    <row r="2" spans="1:23" ht="12.75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6"/>
      <c r="W2" s="77"/>
    </row>
    <row r="3" spans="1:23" ht="23.25" thickBo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7"/>
    </row>
    <row r="4" spans="1:23" ht="12.75" thickTop="1" thickBo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78" t="s">
        <v>4</v>
      </c>
      <c r="C6" s="79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0" t="s">
        <v>5</v>
      </c>
      <c r="B7" s="81"/>
      <c r="C7" s="82"/>
      <c r="D7" s="55">
        <v>64340347.358999997</v>
      </c>
      <c r="E7" s="56"/>
      <c r="F7" s="56"/>
      <c r="G7" s="55">
        <v>34202829.2126</v>
      </c>
      <c r="H7" s="57">
        <v>88.114108803892805</v>
      </c>
      <c r="I7" s="55">
        <v>6164333.6135999998</v>
      </c>
      <c r="J7" s="57">
        <v>9.5808211590852199</v>
      </c>
      <c r="K7" s="55">
        <v>1626548.4689</v>
      </c>
      <c r="L7" s="57">
        <v>4.7555962659977702</v>
      </c>
      <c r="M7" s="57">
        <v>2.7898247309954498</v>
      </c>
      <c r="N7" s="55">
        <v>896485417.18620002</v>
      </c>
      <c r="O7" s="55">
        <v>896485417.18620002</v>
      </c>
      <c r="P7" s="55">
        <v>1699156</v>
      </c>
      <c r="Q7" s="55">
        <v>1627209</v>
      </c>
      <c r="R7" s="57">
        <v>4.4214971770682103</v>
      </c>
      <c r="S7" s="55">
        <v>37.866062538695701</v>
      </c>
      <c r="T7" s="55">
        <v>38.3160377831612</v>
      </c>
      <c r="U7" s="58">
        <v>-1.1883338649369699</v>
      </c>
    </row>
    <row r="8" spans="1:23" ht="12" customHeight="1" thickBot="1" x14ac:dyDescent="0.25">
      <c r="A8" s="85">
        <v>42758</v>
      </c>
      <c r="B8" s="83" t="s">
        <v>6</v>
      </c>
      <c r="C8" s="84"/>
      <c r="D8" s="59">
        <v>2508948.0776</v>
      </c>
      <c r="E8" s="60"/>
      <c r="F8" s="60"/>
      <c r="G8" s="59">
        <v>1288896.1062</v>
      </c>
      <c r="H8" s="61">
        <v>94.6586746232813</v>
      </c>
      <c r="I8" s="59">
        <v>605917.51500000001</v>
      </c>
      <c r="J8" s="61">
        <v>24.150261235362301</v>
      </c>
      <c r="K8" s="59">
        <v>241923.25339999999</v>
      </c>
      <c r="L8" s="61">
        <v>18.7698024872813</v>
      </c>
      <c r="M8" s="61">
        <v>1.5045856753512099</v>
      </c>
      <c r="N8" s="59">
        <v>34770381.317500003</v>
      </c>
      <c r="O8" s="59">
        <v>34770381.317500003</v>
      </c>
      <c r="P8" s="59">
        <v>65001</v>
      </c>
      <c r="Q8" s="59">
        <v>61590</v>
      </c>
      <c r="R8" s="61">
        <v>5.5382367267413599</v>
      </c>
      <c r="S8" s="59">
        <v>38.598607369117403</v>
      </c>
      <c r="T8" s="59">
        <v>38.912169967527198</v>
      </c>
      <c r="U8" s="62">
        <v>-0.81236764687183005</v>
      </c>
    </row>
    <row r="9" spans="1:23" ht="12" customHeight="1" thickBot="1" x14ac:dyDescent="0.25">
      <c r="A9" s="86"/>
      <c r="B9" s="83" t="s">
        <v>7</v>
      </c>
      <c r="C9" s="84"/>
      <c r="D9" s="59">
        <v>355148.23139999999</v>
      </c>
      <c r="E9" s="60"/>
      <c r="F9" s="60"/>
      <c r="G9" s="59">
        <v>145294.1728</v>
      </c>
      <c r="H9" s="61">
        <v>144.43391263107799</v>
      </c>
      <c r="I9" s="59">
        <v>96504.120800000004</v>
      </c>
      <c r="J9" s="61">
        <v>27.172913242332399</v>
      </c>
      <c r="K9" s="59">
        <v>33943.409299999999</v>
      </c>
      <c r="L9" s="61">
        <v>23.361851783776402</v>
      </c>
      <c r="M9" s="61">
        <v>1.84308862280372</v>
      </c>
      <c r="N9" s="59">
        <v>3917360.9599000001</v>
      </c>
      <c r="O9" s="59">
        <v>3917360.9599000001</v>
      </c>
      <c r="P9" s="59">
        <v>16660</v>
      </c>
      <c r="Q9" s="59">
        <v>15260</v>
      </c>
      <c r="R9" s="61">
        <v>9.1743119266054904</v>
      </c>
      <c r="S9" s="59">
        <v>21.317420852340899</v>
      </c>
      <c r="T9" s="59">
        <v>21.4307375753604</v>
      </c>
      <c r="U9" s="62">
        <v>-0.53156863489441997</v>
      </c>
    </row>
    <row r="10" spans="1:23" ht="12" customHeight="1" thickBot="1" x14ac:dyDescent="0.25">
      <c r="A10" s="86"/>
      <c r="B10" s="83" t="s">
        <v>8</v>
      </c>
      <c r="C10" s="84"/>
      <c r="D10" s="59">
        <v>557052.0246</v>
      </c>
      <c r="E10" s="60"/>
      <c r="F10" s="60"/>
      <c r="G10" s="59">
        <v>241512.2604</v>
      </c>
      <c r="H10" s="61">
        <v>130.65165456916901</v>
      </c>
      <c r="I10" s="59">
        <v>109173.85340000001</v>
      </c>
      <c r="J10" s="61">
        <v>19.598502218602299</v>
      </c>
      <c r="K10" s="59">
        <v>48508.411399999997</v>
      </c>
      <c r="L10" s="61">
        <v>20.085279032898299</v>
      </c>
      <c r="M10" s="61">
        <v>1.25061696001036</v>
      </c>
      <c r="N10" s="59">
        <v>6248992.8486000001</v>
      </c>
      <c r="O10" s="59">
        <v>6248992.8486000001</v>
      </c>
      <c r="P10" s="59">
        <v>201359</v>
      </c>
      <c r="Q10" s="59">
        <v>188036</v>
      </c>
      <c r="R10" s="61">
        <v>7.0853453593992599</v>
      </c>
      <c r="S10" s="59">
        <v>2.76646201361747</v>
      </c>
      <c r="T10" s="59">
        <v>2.9661950387159899</v>
      </c>
      <c r="U10" s="62">
        <v>-7.2198000231113797</v>
      </c>
    </row>
    <row r="11" spans="1:23" ht="12" thickBot="1" x14ac:dyDescent="0.25">
      <c r="A11" s="86"/>
      <c r="B11" s="83" t="s">
        <v>9</v>
      </c>
      <c r="C11" s="84"/>
      <c r="D11" s="59">
        <v>149593.59229999999</v>
      </c>
      <c r="E11" s="60"/>
      <c r="F11" s="60"/>
      <c r="G11" s="59">
        <v>140971.8744</v>
      </c>
      <c r="H11" s="61">
        <v>6.1159135016792998</v>
      </c>
      <c r="I11" s="59">
        <v>28001.1675</v>
      </c>
      <c r="J11" s="61">
        <v>18.718159694865498</v>
      </c>
      <c r="K11" s="59">
        <v>6403.0807999999997</v>
      </c>
      <c r="L11" s="61">
        <v>4.5420980796719803</v>
      </c>
      <c r="M11" s="61">
        <v>3.3730773317744198</v>
      </c>
      <c r="N11" s="59">
        <v>2318003.0304999999</v>
      </c>
      <c r="O11" s="59">
        <v>2318003.0304999999</v>
      </c>
      <c r="P11" s="59">
        <v>6033</v>
      </c>
      <c r="Q11" s="59">
        <v>5805</v>
      </c>
      <c r="R11" s="61">
        <v>3.9276485788113602</v>
      </c>
      <c r="S11" s="59">
        <v>24.795887999337001</v>
      </c>
      <c r="T11" s="59">
        <v>24.832175176571901</v>
      </c>
      <c r="U11" s="62">
        <v>-0.14634352774906101</v>
      </c>
    </row>
    <row r="12" spans="1:23" ht="12" customHeight="1" thickBot="1" x14ac:dyDescent="0.25">
      <c r="A12" s="86"/>
      <c r="B12" s="83" t="s">
        <v>10</v>
      </c>
      <c r="C12" s="84"/>
      <c r="D12" s="59">
        <v>462573.97039999999</v>
      </c>
      <c r="E12" s="60"/>
      <c r="F12" s="60"/>
      <c r="G12" s="59">
        <v>419956.75589999999</v>
      </c>
      <c r="H12" s="61">
        <v>10.148000693230401</v>
      </c>
      <c r="I12" s="59">
        <v>82763.200800000006</v>
      </c>
      <c r="J12" s="61">
        <v>17.8918845624695</v>
      </c>
      <c r="K12" s="59">
        <v>45803.556799999998</v>
      </c>
      <c r="L12" s="61">
        <v>10.9067317423765</v>
      </c>
      <c r="M12" s="61">
        <v>0.80691646199842704</v>
      </c>
      <c r="N12" s="59">
        <v>11083583.217399999</v>
      </c>
      <c r="O12" s="59">
        <v>11083583.217399999</v>
      </c>
      <c r="P12" s="59">
        <v>3209</v>
      </c>
      <c r="Q12" s="59">
        <v>3239</v>
      </c>
      <c r="R12" s="61">
        <v>-0.92621179376351004</v>
      </c>
      <c r="S12" s="59">
        <v>144.14894683702099</v>
      </c>
      <c r="T12" s="59">
        <v>151.21354479777699</v>
      </c>
      <c r="U12" s="62">
        <v>-4.9009015436953698</v>
      </c>
    </row>
    <row r="13" spans="1:23" ht="12" thickBot="1" x14ac:dyDescent="0.25">
      <c r="A13" s="86"/>
      <c r="B13" s="83" t="s">
        <v>11</v>
      </c>
      <c r="C13" s="84"/>
      <c r="D13" s="59">
        <v>651148.91859999998</v>
      </c>
      <c r="E13" s="60"/>
      <c r="F13" s="60"/>
      <c r="G13" s="59">
        <v>430825.58659999998</v>
      </c>
      <c r="H13" s="61">
        <v>51.1397973687573</v>
      </c>
      <c r="I13" s="59">
        <v>197139.58840000001</v>
      </c>
      <c r="J13" s="61">
        <v>30.275653198328101</v>
      </c>
      <c r="K13" s="59">
        <v>93381.1014</v>
      </c>
      <c r="L13" s="61">
        <v>21.674920038279801</v>
      </c>
      <c r="M13" s="61">
        <v>1.1111293981803501</v>
      </c>
      <c r="N13" s="59">
        <v>11377583.4123</v>
      </c>
      <c r="O13" s="59">
        <v>11377583.4123</v>
      </c>
      <c r="P13" s="59">
        <v>18340</v>
      </c>
      <c r="Q13" s="59">
        <v>18284</v>
      </c>
      <c r="R13" s="61">
        <v>0.30627871362940401</v>
      </c>
      <c r="S13" s="59">
        <v>35.5043030861505</v>
      </c>
      <c r="T13" s="59">
        <v>34.879383127324402</v>
      </c>
      <c r="U13" s="62">
        <v>1.7601245609854499</v>
      </c>
    </row>
    <row r="14" spans="1:23" ht="12" thickBot="1" x14ac:dyDescent="0.25">
      <c r="A14" s="86"/>
      <c r="B14" s="83" t="s">
        <v>12</v>
      </c>
      <c r="C14" s="84"/>
      <c r="D14" s="59">
        <v>251359.53820000001</v>
      </c>
      <c r="E14" s="60"/>
      <c r="F14" s="60"/>
      <c r="G14" s="59">
        <v>222093.11069999999</v>
      </c>
      <c r="H14" s="61">
        <v>13.177548555089</v>
      </c>
      <c r="I14" s="59">
        <v>51750.939899999998</v>
      </c>
      <c r="J14" s="61">
        <v>20.588413024065598</v>
      </c>
      <c r="K14" s="59">
        <v>38230.067600000002</v>
      </c>
      <c r="L14" s="61">
        <v>17.213531513654502</v>
      </c>
      <c r="M14" s="61">
        <v>0.35367115856211601</v>
      </c>
      <c r="N14" s="59">
        <v>4257823.6364000002</v>
      </c>
      <c r="O14" s="59">
        <v>4257823.6364000002</v>
      </c>
      <c r="P14" s="59">
        <v>3072</v>
      </c>
      <c r="Q14" s="59">
        <v>3013</v>
      </c>
      <c r="R14" s="61">
        <v>1.9581812147361399</v>
      </c>
      <c r="S14" s="59">
        <v>81.822766341145794</v>
      </c>
      <c r="T14" s="59">
        <v>121.95742319946901</v>
      </c>
      <c r="U14" s="62">
        <v>-49.0507210315875</v>
      </c>
    </row>
    <row r="15" spans="1:23" ht="12" thickBot="1" x14ac:dyDescent="0.25">
      <c r="A15" s="86"/>
      <c r="B15" s="83" t="s">
        <v>13</v>
      </c>
      <c r="C15" s="84"/>
      <c r="D15" s="59">
        <v>243611.39240000001</v>
      </c>
      <c r="E15" s="60"/>
      <c r="F15" s="60"/>
      <c r="G15" s="59">
        <v>222220.5588</v>
      </c>
      <c r="H15" s="61">
        <v>9.6259471740649794</v>
      </c>
      <c r="I15" s="59">
        <v>18461.425800000001</v>
      </c>
      <c r="J15" s="61">
        <v>7.5782276100155004</v>
      </c>
      <c r="K15" s="59">
        <v>-5760.9193999999998</v>
      </c>
      <c r="L15" s="61">
        <v>-2.59243313539899</v>
      </c>
      <c r="M15" s="61">
        <v>-4.2045971342699202</v>
      </c>
      <c r="N15" s="59">
        <v>4351091.9820999997</v>
      </c>
      <c r="O15" s="59">
        <v>4351091.9820999997</v>
      </c>
      <c r="P15" s="59">
        <v>7515</v>
      </c>
      <c r="Q15" s="59">
        <v>7646</v>
      </c>
      <c r="R15" s="61">
        <v>-1.71331415119016</v>
      </c>
      <c r="S15" s="59">
        <v>32.416685615435803</v>
      </c>
      <c r="T15" s="59">
        <v>30.764838543029001</v>
      </c>
      <c r="U15" s="62">
        <v>5.0956692241855999</v>
      </c>
    </row>
    <row r="16" spans="1:23" ht="12" thickBot="1" x14ac:dyDescent="0.25">
      <c r="A16" s="86"/>
      <c r="B16" s="83" t="s">
        <v>14</v>
      </c>
      <c r="C16" s="84"/>
      <c r="D16" s="59">
        <v>4729654.1270000003</v>
      </c>
      <c r="E16" s="60"/>
      <c r="F16" s="60"/>
      <c r="G16" s="59">
        <v>950330.56270000001</v>
      </c>
      <c r="H16" s="61">
        <v>397.68515426490097</v>
      </c>
      <c r="I16" s="59">
        <v>-384095.79570000002</v>
      </c>
      <c r="J16" s="61">
        <v>-8.1210123486055092</v>
      </c>
      <c r="K16" s="59">
        <v>35576.3177</v>
      </c>
      <c r="L16" s="61">
        <v>3.74357293097294</v>
      </c>
      <c r="M16" s="61">
        <v>-11.796389860775299</v>
      </c>
      <c r="N16" s="59">
        <v>40417239.925899997</v>
      </c>
      <c r="O16" s="59">
        <v>40417239.925899997</v>
      </c>
      <c r="P16" s="59">
        <v>106612</v>
      </c>
      <c r="Q16" s="59">
        <v>96702</v>
      </c>
      <c r="R16" s="61">
        <v>10.247978325163899</v>
      </c>
      <c r="S16" s="59">
        <v>44.363243602971501</v>
      </c>
      <c r="T16" s="59">
        <v>40.3822553752766</v>
      </c>
      <c r="U16" s="62">
        <v>8.9736184831811006</v>
      </c>
    </row>
    <row r="17" spans="1:21" ht="12" thickBot="1" x14ac:dyDescent="0.25">
      <c r="A17" s="86"/>
      <c r="B17" s="83" t="s">
        <v>15</v>
      </c>
      <c r="C17" s="84"/>
      <c r="D17" s="59">
        <v>6776807.2914000005</v>
      </c>
      <c r="E17" s="60"/>
      <c r="F17" s="60"/>
      <c r="G17" s="59">
        <v>1032820.2038</v>
      </c>
      <c r="H17" s="61">
        <v>556.14588739322301</v>
      </c>
      <c r="I17" s="59">
        <v>699614.83640000003</v>
      </c>
      <c r="J17" s="61">
        <v>10.323664320333201</v>
      </c>
      <c r="K17" s="59">
        <v>75711.520900000003</v>
      </c>
      <c r="L17" s="61">
        <v>7.3305615654533698</v>
      </c>
      <c r="M17" s="61">
        <v>8.2405333836055608</v>
      </c>
      <c r="N17" s="59">
        <v>66085471.580899999</v>
      </c>
      <c r="O17" s="59">
        <v>66085471.580899999</v>
      </c>
      <c r="P17" s="59">
        <v>29779</v>
      </c>
      <c r="Q17" s="59">
        <v>26271</v>
      </c>
      <c r="R17" s="61">
        <v>13.353127022191799</v>
      </c>
      <c r="S17" s="59">
        <v>227.570008777998</v>
      </c>
      <c r="T17" s="59">
        <v>211.82395810208999</v>
      </c>
      <c r="U17" s="62">
        <v>6.9192117012523298</v>
      </c>
    </row>
    <row r="18" spans="1:21" ht="12" customHeight="1" thickBot="1" x14ac:dyDescent="0.25">
      <c r="A18" s="86"/>
      <c r="B18" s="83" t="s">
        <v>16</v>
      </c>
      <c r="C18" s="84"/>
      <c r="D18" s="59">
        <v>13426295.2015</v>
      </c>
      <c r="E18" s="60"/>
      <c r="F18" s="60"/>
      <c r="G18" s="59">
        <v>4874506.2949000001</v>
      </c>
      <c r="H18" s="61">
        <v>175.439078118483</v>
      </c>
      <c r="I18" s="59">
        <v>1537986.0160000001</v>
      </c>
      <c r="J18" s="61">
        <v>11.455029052453501</v>
      </c>
      <c r="K18" s="59">
        <v>242572.35279999999</v>
      </c>
      <c r="L18" s="61">
        <v>4.97634710316804</v>
      </c>
      <c r="M18" s="61">
        <v>5.3403186647081098</v>
      </c>
      <c r="N18" s="59">
        <v>129223226.7013</v>
      </c>
      <c r="O18" s="59">
        <v>129223226.7013</v>
      </c>
      <c r="P18" s="59">
        <v>189908</v>
      </c>
      <c r="Q18" s="59">
        <v>179874</v>
      </c>
      <c r="R18" s="61">
        <v>5.5783492889467201</v>
      </c>
      <c r="S18" s="59">
        <v>70.698944760094406</v>
      </c>
      <c r="T18" s="59">
        <v>69.891706944861397</v>
      </c>
      <c r="U18" s="62">
        <v>1.1417961300160799</v>
      </c>
    </row>
    <row r="19" spans="1:21" ht="12" customHeight="1" thickBot="1" x14ac:dyDescent="0.25">
      <c r="A19" s="86"/>
      <c r="B19" s="83" t="s">
        <v>17</v>
      </c>
      <c r="C19" s="84"/>
      <c r="D19" s="59">
        <v>1812533.1851999999</v>
      </c>
      <c r="E19" s="60"/>
      <c r="F19" s="60"/>
      <c r="G19" s="59">
        <v>773356.33909999998</v>
      </c>
      <c r="H19" s="61">
        <v>134.37231888592899</v>
      </c>
      <c r="I19" s="59">
        <v>102705.67660000001</v>
      </c>
      <c r="J19" s="61">
        <v>5.6664163414292004</v>
      </c>
      <c r="K19" s="59">
        <v>57074.917200000004</v>
      </c>
      <c r="L19" s="61">
        <v>7.3801576730361402</v>
      </c>
      <c r="M19" s="61">
        <v>0.79948884095796802</v>
      </c>
      <c r="N19" s="59">
        <v>22503553.501699999</v>
      </c>
      <c r="O19" s="59">
        <v>22503553.501699999</v>
      </c>
      <c r="P19" s="59">
        <v>26851</v>
      </c>
      <c r="Q19" s="59">
        <v>25366</v>
      </c>
      <c r="R19" s="61">
        <v>5.8542931483087699</v>
      </c>
      <c r="S19" s="59">
        <v>67.503377349074498</v>
      </c>
      <c r="T19" s="59">
        <v>71.006805085547597</v>
      </c>
      <c r="U19" s="62">
        <v>-5.1900036324939602</v>
      </c>
    </row>
    <row r="20" spans="1:21" ht="12" thickBot="1" x14ac:dyDescent="0.25">
      <c r="A20" s="86"/>
      <c r="B20" s="83" t="s">
        <v>18</v>
      </c>
      <c r="C20" s="84"/>
      <c r="D20" s="59">
        <v>3700251.6176999998</v>
      </c>
      <c r="E20" s="60"/>
      <c r="F20" s="60"/>
      <c r="G20" s="59">
        <v>1916053.4177000001</v>
      </c>
      <c r="H20" s="61">
        <v>93.118395526870202</v>
      </c>
      <c r="I20" s="59">
        <v>293160.38429999998</v>
      </c>
      <c r="J20" s="61">
        <v>7.9227148472195603</v>
      </c>
      <c r="K20" s="59">
        <v>143980.46249999999</v>
      </c>
      <c r="L20" s="61">
        <v>7.5144284167626099</v>
      </c>
      <c r="M20" s="61">
        <v>1.03611225585555</v>
      </c>
      <c r="N20" s="59">
        <v>57538013.295699999</v>
      </c>
      <c r="O20" s="59">
        <v>57538013.295699999</v>
      </c>
      <c r="P20" s="59">
        <v>85089</v>
      </c>
      <c r="Q20" s="59">
        <v>82107</v>
      </c>
      <c r="R20" s="61">
        <v>3.6318462494062702</v>
      </c>
      <c r="S20" s="59">
        <v>43.486838694778399</v>
      </c>
      <c r="T20" s="59">
        <v>45.311150266116201</v>
      </c>
      <c r="U20" s="62">
        <v>-4.1950889650592504</v>
      </c>
    </row>
    <row r="21" spans="1:21" ht="12" customHeight="1" thickBot="1" x14ac:dyDescent="0.25">
      <c r="A21" s="86"/>
      <c r="B21" s="83" t="s">
        <v>19</v>
      </c>
      <c r="C21" s="84"/>
      <c r="D21" s="59">
        <v>1267184.6754999999</v>
      </c>
      <c r="E21" s="60"/>
      <c r="F21" s="60"/>
      <c r="G21" s="59">
        <v>579616.76540000003</v>
      </c>
      <c r="H21" s="61">
        <v>118.624572501022</v>
      </c>
      <c r="I21" s="59">
        <v>166783.55900000001</v>
      </c>
      <c r="J21" s="61">
        <v>13.161740528008799</v>
      </c>
      <c r="K21" s="59">
        <v>84388.973100000003</v>
      </c>
      <c r="L21" s="61">
        <v>14.559443090256799</v>
      </c>
      <c r="M21" s="61">
        <v>0.97636673220757597</v>
      </c>
      <c r="N21" s="59">
        <v>16160606.5043</v>
      </c>
      <c r="O21" s="59">
        <v>16160606.5043</v>
      </c>
      <c r="P21" s="59">
        <v>53049</v>
      </c>
      <c r="Q21" s="59">
        <v>50983</v>
      </c>
      <c r="R21" s="61">
        <v>4.05233116921326</v>
      </c>
      <c r="S21" s="59">
        <v>23.8870605572207</v>
      </c>
      <c r="T21" s="59">
        <v>27.223266692819202</v>
      </c>
      <c r="U21" s="62">
        <v>-13.966582985824999</v>
      </c>
    </row>
    <row r="22" spans="1:21" ht="12" customHeight="1" thickBot="1" x14ac:dyDescent="0.25">
      <c r="A22" s="86"/>
      <c r="B22" s="83" t="s">
        <v>20</v>
      </c>
      <c r="C22" s="84"/>
      <c r="D22" s="59">
        <v>3383428.1864</v>
      </c>
      <c r="E22" s="60"/>
      <c r="F22" s="60"/>
      <c r="G22" s="59">
        <v>1737123.4110000001</v>
      </c>
      <c r="H22" s="61">
        <v>94.771895017653407</v>
      </c>
      <c r="I22" s="59">
        <v>201117.51800000001</v>
      </c>
      <c r="J22" s="61">
        <v>5.94419349015328</v>
      </c>
      <c r="K22" s="59">
        <v>123962.9794</v>
      </c>
      <c r="L22" s="61">
        <v>7.1361066585729196</v>
      </c>
      <c r="M22" s="61">
        <v>0.62239984044784902</v>
      </c>
      <c r="N22" s="59">
        <v>41832728.599799998</v>
      </c>
      <c r="O22" s="59">
        <v>41832728.599799998</v>
      </c>
      <c r="P22" s="59">
        <v>130026</v>
      </c>
      <c r="Q22" s="59">
        <v>122136</v>
      </c>
      <c r="R22" s="61">
        <v>6.4600117901355798</v>
      </c>
      <c r="S22" s="59">
        <v>26.0211664313291</v>
      </c>
      <c r="T22" s="59">
        <v>24.8426637043951</v>
      </c>
      <c r="U22" s="62">
        <v>4.5290157535563704</v>
      </c>
    </row>
    <row r="23" spans="1:21" ht="12" thickBot="1" x14ac:dyDescent="0.25">
      <c r="A23" s="86"/>
      <c r="B23" s="83" t="s">
        <v>21</v>
      </c>
      <c r="C23" s="84"/>
      <c r="D23" s="59">
        <v>5332877.9323000005</v>
      </c>
      <c r="E23" s="60"/>
      <c r="F23" s="60"/>
      <c r="G23" s="59">
        <v>4277990.4013</v>
      </c>
      <c r="H23" s="61">
        <v>24.658482886718001</v>
      </c>
      <c r="I23" s="59">
        <v>521985.53539999999</v>
      </c>
      <c r="J23" s="61">
        <v>9.7880645690098191</v>
      </c>
      <c r="K23" s="59">
        <v>-123380.47900000001</v>
      </c>
      <c r="L23" s="61">
        <v>-2.88407563893802</v>
      </c>
      <c r="M23" s="61">
        <v>-5.2306979161590101</v>
      </c>
      <c r="N23" s="59">
        <v>105219610.3743</v>
      </c>
      <c r="O23" s="59">
        <v>105219610.3743</v>
      </c>
      <c r="P23" s="59">
        <v>132778</v>
      </c>
      <c r="Q23" s="59">
        <v>129626</v>
      </c>
      <c r="R23" s="61">
        <v>2.43161094224924</v>
      </c>
      <c r="S23" s="59">
        <v>40.163866998297898</v>
      </c>
      <c r="T23" s="59">
        <v>42.851675970098597</v>
      </c>
      <c r="U23" s="62">
        <v>-6.6921070421694999</v>
      </c>
    </row>
    <row r="24" spans="1:21" ht="12" thickBot="1" x14ac:dyDescent="0.25">
      <c r="A24" s="86"/>
      <c r="B24" s="83" t="s">
        <v>22</v>
      </c>
      <c r="C24" s="84"/>
      <c r="D24" s="59">
        <v>958402.32550000004</v>
      </c>
      <c r="E24" s="60"/>
      <c r="F24" s="60"/>
      <c r="G24" s="59">
        <v>472358.3566</v>
      </c>
      <c r="H24" s="61">
        <v>102.897294418269</v>
      </c>
      <c r="I24" s="59">
        <v>115478.5582</v>
      </c>
      <c r="J24" s="61">
        <v>12.049069073340901</v>
      </c>
      <c r="K24" s="59">
        <v>64572.141600000003</v>
      </c>
      <c r="L24" s="61">
        <v>13.670159678085399</v>
      </c>
      <c r="M24" s="61">
        <v>0.78836500290397704</v>
      </c>
      <c r="N24" s="59">
        <v>11755217.763699999</v>
      </c>
      <c r="O24" s="59">
        <v>11755217.763699999</v>
      </c>
      <c r="P24" s="59">
        <v>44338</v>
      </c>
      <c r="Q24" s="59">
        <v>41380</v>
      </c>
      <c r="R24" s="61">
        <v>7.1483808603189898</v>
      </c>
      <c r="S24" s="59">
        <v>21.615822217961998</v>
      </c>
      <c r="T24" s="59">
        <v>20.210974043016002</v>
      </c>
      <c r="U24" s="62">
        <v>6.49916603116161</v>
      </c>
    </row>
    <row r="25" spans="1:21" ht="12" thickBot="1" x14ac:dyDescent="0.25">
      <c r="A25" s="86"/>
      <c r="B25" s="83" t="s">
        <v>23</v>
      </c>
      <c r="C25" s="84"/>
      <c r="D25" s="59">
        <v>1051450.3263000001</v>
      </c>
      <c r="E25" s="60"/>
      <c r="F25" s="60"/>
      <c r="G25" s="59">
        <v>621966.20779999997</v>
      </c>
      <c r="H25" s="61">
        <v>69.052645162051206</v>
      </c>
      <c r="I25" s="59">
        <v>100652.9026</v>
      </c>
      <c r="J25" s="61">
        <v>9.5727682119033108</v>
      </c>
      <c r="K25" s="59">
        <v>46284.985699999997</v>
      </c>
      <c r="L25" s="61">
        <v>7.4417203249221302</v>
      </c>
      <c r="M25" s="61">
        <v>1.1746339785517099</v>
      </c>
      <c r="N25" s="59">
        <v>18371552.4991</v>
      </c>
      <c r="O25" s="59">
        <v>18371552.4991</v>
      </c>
      <c r="P25" s="59">
        <v>33947</v>
      </c>
      <c r="Q25" s="59">
        <v>31632</v>
      </c>
      <c r="R25" s="61">
        <v>7.3185381891755199</v>
      </c>
      <c r="S25" s="59">
        <v>30.973291492620799</v>
      </c>
      <c r="T25" s="59">
        <v>29.579031294259</v>
      </c>
      <c r="U25" s="62">
        <v>4.5014918698390298</v>
      </c>
    </row>
    <row r="26" spans="1:21" ht="12" thickBot="1" x14ac:dyDescent="0.25">
      <c r="A26" s="86"/>
      <c r="B26" s="83" t="s">
        <v>24</v>
      </c>
      <c r="C26" s="84"/>
      <c r="D26" s="59">
        <v>2978532.1508999998</v>
      </c>
      <c r="E26" s="60"/>
      <c r="F26" s="60"/>
      <c r="G26" s="59">
        <v>1258446.5928</v>
      </c>
      <c r="H26" s="61">
        <v>136.68323852130001</v>
      </c>
      <c r="I26" s="59">
        <v>537982.11719999998</v>
      </c>
      <c r="J26" s="61">
        <v>18.0619879170162</v>
      </c>
      <c r="K26" s="59">
        <v>245395.9859</v>
      </c>
      <c r="L26" s="61">
        <v>19.499912614805702</v>
      </c>
      <c r="M26" s="61">
        <v>1.1923020265670901</v>
      </c>
      <c r="N26" s="59">
        <v>35438546.407300003</v>
      </c>
      <c r="O26" s="59">
        <v>35438546.407300003</v>
      </c>
      <c r="P26" s="59">
        <v>106127</v>
      </c>
      <c r="Q26" s="59">
        <v>101180</v>
      </c>
      <c r="R26" s="61">
        <v>4.8893061869934797</v>
      </c>
      <c r="S26" s="59">
        <v>28.065733987580899</v>
      </c>
      <c r="T26" s="59">
        <v>27.782439914014599</v>
      </c>
      <c r="U26" s="62">
        <v>1.00939485028845</v>
      </c>
    </row>
    <row r="27" spans="1:21" ht="12" thickBot="1" x14ac:dyDescent="0.25">
      <c r="A27" s="86"/>
      <c r="B27" s="83" t="s">
        <v>25</v>
      </c>
      <c r="C27" s="84"/>
      <c r="D27" s="59">
        <v>588106.06169999996</v>
      </c>
      <c r="E27" s="60"/>
      <c r="F27" s="60"/>
      <c r="G27" s="59">
        <v>351621.81060000003</v>
      </c>
      <c r="H27" s="61">
        <v>67.255285073604597</v>
      </c>
      <c r="I27" s="59">
        <v>136194.9124</v>
      </c>
      <c r="J27" s="61">
        <v>23.158222856317799</v>
      </c>
      <c r="K27" s="59">
        <v>86808.650899999993</v>
      </c>
      <c r="L27" s="61">
        <v>24.688073459342998</v>
      </c>
      <c r="M27" s="61">
        <v>0.56890944609761196</v>
      </c>
      <c r="N27" s="59">
        <v>7909635.0136000002</v>
      </c>
      <c r="O27" s="59">
        <v>7909635.0136000002</v>
      </c>
      <c r="P27" s="59">
        <v>45131</v>
      </c>
      <c r="Q27" s="59">
        <v>43985</v>
      </c>
      <c r="R27" s="61">
        <v>2.6054336705695098</v>
      </c>
      <c r="S27" s="59">
        <v>13.031088646384999</v>
      </c>
      <c r="T27" s="59">
        <v>12.3689801477777</v>
      </c>
      <c r="U27" s="62">
        <v>5.0809914395831797</v>
      </c>
    </row>
    <row r="28" spans="1:21" ht="12" thickBot="1" x14ac:dyDescent="0.25">
      <c r="A28" s="86"/>
      <c r="B28" s="83" t="s">
        <v>26</v>
      </c>
      <c r="C28" s="84"/>
      <c r="D28" s="59">
        <v>2170645.5381999998</v>
      </c>
      <c r="E28" s="60"/>
      <c r="F28" s="60"/>
      <c r="G28" s="59">
        <v>1654199.1876999999</v>
      </c>
      <c r="H28" s="61">
        <v>31.220324271714102</v>
      </c>
      <c r="I28" s="59">
        <v>44925.220200000003</v>
      </c>
      <c r="J28" s="61">
        <v>2.0696709531513</v>
      </c>
      <c r="K28" s="59">
        <v>82191.153999999995</v>
      </c>
      <c r="L28" s="61">
        <v>4.9686370668745603</v>
      </c>
      <c r="M28" s="61">
        <v>-0.45340565238930702</v>
      </c>
      <c r="N28" s="59">
        <v>41010937.170599997</v>
      </c>
      <c r="O28" s="59">
        <v>41010937.170599997</v>
      </c>
      <c r="P28" s="59">
        <v>48696</v>
      </c>
      <c r="Q28" s="59">
        <v>47634</v>
      </c>
      <c r="R28" s="61">
        <v>2.2294999370197699</v>
      </c>
      <c r="S28" s="59">
        <v>44.575438192048601</v>
      </c>
      <c r="T28" s="59">
        <v>44.749260072637199</v>
      </c>
      <c r="U28" s="62">
        <v>-0.389949908825728</v>
      </c>
    </row>
    <row r="29" spans="1:21" ht="12" thickBot="1" x14ac:dyDescent="0.25">
      <c r="A29" s="86"/>
      <c r="B29" s="83" t="s">
        <v>27</v>
      </c>
      <c r="C29" s="84"/>
      <c r="D29" s="59">
        <v>1203006.8400999999</v>
      </c>
      <c r="E29" s="60"/>
      <c r="F29" s="60"/>
      <c r="G29" s="59">
        <v>838283.68839999998</v>
      </c>
      <c r="H29" s="61">
        <v>43.508320243727198</v>
      </c>
      <c r="I29" s="59">
        <v>204239.8027</v>
      </c>
      <c r="J29" s="61">
        <v>16.977443177548601</v>
      </c>
      <c r="K29" s="59">
        <v>177328.52059999999</v>
      </c>
      <c r="L29" s="61">
        <v>21.153760123671301</v>
      </c>
      <c r="M29" s="61">
        <v>0.15175946886008099</v>
      </c>
      <c r="N29" s="59">
        <v>20721312.067299999</v>
      </c>
      <c r="O29" s="59">
        <v>20721312.067299999</v>
      </c>
      <c r="P29" s="59">
        <v>120285</v>
      </c>
      <c r="Q29" s="59">
        <v>121134</v>
      </c>
      <c r="R29" s="61">
        <v>-0.70087671504284199</v>
      </c>
      <c r="S29" s="59">
        <v>10.001303904061199</v>
      </c>
      <c r="T29" s="59">
        <v>9.2428487732593698</v>
      </c>
      <c r="U29" s="62">
        <v>7.5835624842260598</v>
      </c>
    </row>
    <row r="30" spans="1:21" ht="12" thickBot="1" x14ac:dyDescent="0.25">
      <c r="A30" s="86"/>
      <c r="B30" s="83" t="s">
        <v>28</v>
      </c>
      <c r="C30" s="84"/>
      <c r="D30" s="59">
        <v>3697530.8612000002</v>
      </c>
      <c r="E30" s="60"/>
      <c r="F30" s="60"/>
      <c r="G30" s="59">
        <v>1166328.6444000001</v>
      </c>
      <c r="H30" s="61">
        <v>217.02306883684099</v>
      </c>
      <c r="I30" s="59">
        <v>436435.14559999999</v>
      </c>
      <c r="J30" s="61">
        <v>11.8034213096022</v>
      </c>
      <c r="K30" s="59">
        <v>146980.1594</v>
      </c>
      <c r="L30" s="61">
        <v>12.601950582771799</v>
      </c>
      <c r="M30" s="61">
        <v>1.9693473417201901</v>
      </c>
      <c r="N30" s="59">
        <v>37757829.558899999</v>
      </c>
      <c r="O30" s="59">
        <v>37757829.558899999</v>
      </c>
      <c r="P30" s="59">
        <v>125938</v>
      </c>
      <c r="Q30" s="59">
        <v>118883</v>
      </c>
      <c r="R30" s="61">
        <v>5.9344060967505801</v>
      </c>
      <c r="S30" s="59">
        <v>29.3599299750671</v>
      </c>
      <c r="T30" s="59">
        <v>27.6176706249001</v>
      </c>
      <c r="U30" s="62">
        <v>5.9341400052607103</v>
      </c>
    </row>
    <row r="31" spans="1:21" ht="12" thickBot="1" x14ac:dyDescent="0.25">
      <c r="A31" s="86"/>
      <c r="B31" s="83" t="s">
        <v>29</v>
      </c>
      <c r="C31" s="84"/>
      <c r="D31" s="59">
        <v>1393271.2143000001</v>
      </c>
      <c r="E31" s="60"/>
      <c r="F31" s="60"/>
      <c r="G31" s="59">
        <v>1871437.3391</v>
      </c>
      <c r="H31" s="61">
        <v>-25.550741924918299</v>
      </c>
      <c r="I31" s="59">
        <v>78042.365399999995</v>
      </c>
      <c r="J31" s="61">
        <v>5.6013764297290498</v>
      </c>
      <c r="K31" s="59">
        <v>-23071.455099999999</v>
      </c>
      <c r="L31" s="61">
        <v>-1.2328200692573199</v>
      </c>
      <c r="M31" s="61">
        <v>-4.3826373352584902</v>
      </c>
      <c r="N31" s="59">
        <v>60228171.306999996</v>
      </c>
      <c r="O31" s="59">
        <v>60228171.306999996</v>
      </c>
      <c r="P31" s="59">
        <v>36544</v>
      </c>
      <c r="Q31" s="59">
        <v>43936</v>
      </c>
      <c r="R31" s="61">
        <v>-16.824471959213401</v>
      </c>
      <c r="S31" s="59">
        <v>38.125854156633103</v>
      </c>
      <c r="T31" s="59">
        <v>46.623147953842</v>
      </c>
      <c r="U31" s="62">
        <v>-22.287484399167202</v>
      </c>
    </row>
    <row r="32" spans="1:21" ht="12" thickBot="1" x14ac:dyDescent="0.25">
      <c r="A32" s="86"/>
      <c r="B32" s="83" t="s">
        <v>30</v>
      </c>
      <c r="C32" s="84"/>
      <c r="D32" s="59">
        <v>278517.01610000001</v>
      </c>
      <c r="E32" s="60"/>
      <c r="F32" s="60"/>
      <c r="G32" s="59">
        <v>139273.12289999999</v>
      </c>
      <c r="H32" s="61">
        <v>99.979012677111399</v>
      </c>
      <c r="I32" s="59">
        <v>61605.676899999999</v>
      </c>
      <c r="J32" s="61">
        <v>22.119178843234799</v>
      </c>
      <c r="K32" s="59">
        <v>36705.043400000002</v>
      </c>
      <c r="L32" s="61">
        <v>26.354721309979301</v>
      </c>
      <c r="M32" s="61">
        <v>0.67839814895846196</v>
      </c>
      <c r="N32" s="59">
        <v>3861843.73</v>
      </c>
      <c r="O32" s="59">
        <v>3861843.73</v>
      </c>
      <c r="P32" s="59">
        <v>31470</v>
      </c>
      <c r="Q32" s="59">
        <v>33055</v>
      </c>
      <c r="R32" s="61">
        <v>-4.79503857207684</v>
      </c>
      <c r="S32" s="59">
        <v>8.8502388338099802</v>
      </c>
      <c r="T32" s="59">
        <v>7.4966447345333496</v>
      </c>
      <c r="U32" s="62">
        <v>15.2944358304273</v>
      </c>
    </row>
    <row r="33" spans="1:21" ht="12" thickBot="1" x14ac:dyDescent="0.25">
      <c r="A33" s="86"/>
      <c r="B33" s="83" t="s">
        <v>75</v>
      </c>
      <c r="C33" s="84"/>
      <c r="D33" s="60"/>
      <c r="E33" s="60"/>
      <c r="F33" s="60"/>
      <c r="G33" s="59">
        <v>-7.0800000000000002E-2</v>
      </c>
      <c r="H33" s="60"/>
      <c r="I33" s="60"/>
      <c r="J33" s="60"/>
      <c r="K33" s="59">
        <v>-2.7300000000000001E-2</v>
      </c>
      <c r="L33" s="61">
        <v>38.559322033898297</v>
      </c>
      <c r="M33" s="60"/>
      <c r="N33" s="59">
        <v>27.777799999999999</v>
      </c>
      <c r="O33" s="59">
        <v>27.777799999999999</v>
      </c>
      <c r="P33" s="60"/>
      <c r="Q33" s="59">
        <v>1</v>
      </c>
      <c r="R33" s="60"/>
      <c r="S33" s="60"/>
      <c r="T33" s="59">
        <v>27.777799999999999</v>
      </c>
      <c r="U33" s="67"/>
    </row>
    <row r="34" spans="1:21" ht="12" customHeight="1" thickBot="1" x14ac:dyDescent="0.25">
      <c r="A34" s="86"/>
      <c r="B34" s="83" t="s">
        <v>31</v>
      </c>
      <c r="C34" s="84"/>
      <c r="D34" s="59">
        <v>768695.95909999998</v>
      </c>
      <c r="E34" s="60"/>
      <c r="F34" s="60"/>
      <c r="G34" s="59">
        <v>365638.45500000002</v>
      </c>
      <c r="H34" s="61">
        <v>110.23389323204501</v>
      </c>
      <c r="I34" s="59">
        <v>94183.901599999997</v>
      </c>
      <c r="J34" s="61">
        <v>12.25242574584</v>
      </c>
      <c r="K34" s="59">
        <v>42753.924299999999</v>
      </c>
      <c r="L34" s="61">
        <v>11.6929507045423</v>
      </c>
      <c r="M34" s="61">
        <v>1.2029299799270099</v>
      </c>
      <c r="N34" s="59">
        <v>10302618.0711</v>
      </c>
      <c r="O34" s="59">
        <v>10302618.0711</v>
      </c>
      <c r="P34" s="59">
        <v>23841</v>
      </c>
      <c r="Q34" s="59">
        <v>21368</v>
      </c>
      <c r="R34" s="61">
        <v>11.573380756271099</v>
      </c>
      <c r="S34" s="59">
        <v>32.242605557652801</v>
      </c>
      <c r="T34" s="59">
        <v>30.892474382253798</v>
      </c>
      <c r="U34" s="62">
        <v>4.18741336826759</v>
      </c>
    </row>
    <row r="35" spans="1:21" ht="12" customHeight="1" thickBot="1" x14ac:dyDescent="0.25">
      <c r="A35" s="86"/>
      <c r="B35" s="83" t="s">
        <v>61</v>
      </c>
      <c r="C35" s="84"/>
      <c r="D35" s="59">
        <v>318687.94</v>
      </c>
      <c r="E35" s="60"/>
      <c r="F35" s="60"/>
      <c r="G35" s="59">
        <v>1369546.08</v>
      </c>
      <c r="H35" s="61">
        <v>-76.7303966873462</v>
      </c>
      <c r="I35" s="59">
        <v>34006.589999999997</v>
      </c>
      <c r="J35" s="61">
        <v>10.670811703762601</v>
      </c>
      <c r="K35" s="59">
        <v>-46268.09</v>
      </c>
      <c r="L35" s="61">
        <v>-3.3783521909682701</v>
      </c>
      <c r="M35" s="61">
        <v>-1.7349901411534401</v>
      </c>
      <c r="N35" s="59">
        <v>20050851.469999999</v>
      </c>
      <c r="O35" s="59">
        <v>20050851.469999999</v>
      </c>
      <c r="P35" s="59">
        <v>226</v>
      </c>
      <c r="Q35" s="59">
        <v>234</v>
      </c>
      <c r="R35" s="61">
        <v>-3.41880341880342</v>
      </c>
      <c r="S35" s="59">
        <v>1410.1236283185799</v>
      </c>
      <c r="T35" s="59">
        <v>6845.2901282051298</v>
      </c>
      <c r="U35" s="62">
        <v>-385.43900624992602</v>
      </c>
    </row>
    <row r="36" spans="1:21" ht="12" customHeight="1" thickBot="1" x14ac:dyDescent="0.25">
      <c r="A36" s="86"/>
      <c r="B36" s="83" t="s">
        <v>35</v>
      </c>
      <c r="C36" s="84"/>
      <c r="D36" s="59">
        <v>719070.18</v>
      </c>
      <c r="E36" s="60"/>
      <c r="F36" s="60"/>
      <c r="G36" s="59">
        <v>1474956.93</v>
      </c>
      <c r="H36" s="61">
        <v>-51.248055765262301</v>
      </c>
      <c r="I36" s="59">
        <v>-68411.45</v>
      </c>
      <c r="J36" s="61">
        <v>-9.5138766566567998</v>
      </c>
      <c r="K36" s="59">
        <v>-194397.36</v>
      </c>
      <c r="L36" s="61">
        <v>-13.1798668860114</v>
      </c>
      <c r="M36" s="61">
        <v>-0.648084469871402</v>
      </c>
      <c r="N36" s="59">
        <v>20755689.73</v>
      </c>
      <c r="O36" s="59">
        <v>20755689.73</v>
      </c>
      <c r="P36" s="59">
        <v>292</v>
      </c>
      <c r="Q36" s="59">
        <v>391</v>
      </c>
      <c r="R36" s="61">
        <v>-25.319693094629201</v>
      </c>
      <c r="S36" s="59">
        <v>2462.5691095890402</v>
      </c>
      <c r="T36" s="59">
        <v>2329.1158312020498</v>
      </c>
      <c r="U36" s="62">
        <v>5.41927038178701</v>
      </c>
    </row>
    <row r="37" spans="1:21" ht="12" customHeight="1" thickBot="1" x14ac:dyDescent="0.25">
      <c r="A37" s="86"/>
      <c r="B37" s="83" t="s">
        <v>36</v>
      </c>
      <c r="C37" s="84"/>
      <c r="D37" s="59">
        <v>43872.639999999999</v>
      </c>
      <c r="E37" s="60"/>
      <c r="F37" s="60"/>
      <c r="G37" s="59">
        <v>481723.95</v>
      </c>
      <c r="H37" s="61">
        <v>-90.892576547211306</v>
      </c>
      <c r="I37" s="59">
        <v>719.66</v>
      </c>
      <c r="J37" s="61">
        <v>1.64033894472728</v>
      </c>
      <c r="K37" s="59">
        <v>-8498.51</v>
      </c>
      <c r="L37" s="61">
        <v>-1.76418672976504</v>
      </c>
      <c r="M37" s="61">
        <v>-1.08468072638615</v>
      </c>
      <c r="N37" s="59">
        <v>6031866.9400000004</v>
      </c>
      <c r="O37" s="59">
        <v>6031866.9400000004</v>
      </c>
      <c r="P37" s="59">
        <v>17</v>
      </c>
      <c r="Q37" s="59">
        <v>27</v>
      </c>
      <c r="R37" s="61">
        <v>-37.037037037037003</v>
      </c>
      <c r="S37" s="59">
        <v>2580.7435294117599</v>
      </c>
      <c r="T37" s="59">
        <v>2812.62962962963</v>
      </c>
      <c r="U37" s="62">
        <v>-8.9852438870870497</v>
      </c>
    </row>
    <row r="38" spans="1:21" ht="12" customHeight="1" thickBot="1" x14ac:dyDescent="0.25">
      <c r="A38" s="86"/>
      <c r="B38" s="83" t="s">
        <v>37</v>
      </c>
      <c r="C38" s="84"/>
      <c r="D38" s="59">
        <v>540147.97</v>
      </c>
      <c r="E38" s="60"/>
      <c r="F38" s="60"/>
      <c r="G38" s="59">
        <v>801366.05</v>
      </c>
      <c r="H38" s="61">
        <v>-32.596599269459901</v>
      </c>
      <c r="I38" s="59">
        <v>-32165.41</v>
      </c>
      <c r="J38" s="61">
        <v>-5.9549256475035897</v>
      </c>
      <c r="K38" s="59">
        <v>-146920.89000000001</v>
      </c>
      <c r="L38" s="61">
        <v>-18.333805131874499</v>
      </c>
      <c r="M38" s="61">
        <v>-0.78106986691953795</v>
      </c>
      <c r="N38" s="59">
        <v>12141690.390000001</v>
      </c>
      <c r="O38" s="59">
        <v>12141690.390000001</v>
      </c>
      <c r="P38" s="59">
        <v>303</v>
      </c>
      <c r="Q38" s="59">
        <v>363</v>
      </c>
      <c r="R38" s="61">
        <v>-16.528925619834698</v>
      </c>
      <c r="S38" s="59">
        <v>1782.66656765677</v>
      </c>
      <c r="T38" s="59">
        <v>1402.67314049587</v>
      </c>
      <c r="U38" s="62">
        <v>21.316012430770002</v>
      </c>
    </row>
    <row r="39" spans="1:21" ht="12" customHeight="1" thickBot="1" x14ac:dyDescent="0.25">
      <c r="A39" s="86"/>
      <c r="B39" s="83" t="s">
        <v>74</v>
      </c>
      <c r="C39" s="84"/>
      <c r="D39" s="59">
        <v>0.09</v>
      </c>
      <c r="E39" s="60"/>
      <c r="F39" s="60"/>
      <c r="G39" s="59">
        <v>0</v>
      </c>
      <c r="H39" s="60"/>
      <c r="I39" s="59">
        <v>0.08</v>
      </c>
      <c r="J39" s="61">
        <v>88.8888888888889</v>
      </c>
      <c r="K39" s="59">
        <v>-777.77</v>
      </c>
      <c r="L39" s="60"/>
      <c r="M39" s="61">
        <v>-1.00010285817144</v>
      </c>
      <c r="N39" s="59">
        <v>6.16</v>
      </c>
      <c r="O39" s="59">
        <v>6.16</v>
      </c>
      <c r="P39" s="59">
        <v>1</v>
      </c>
      <c r="Q39" s="60"/>
      <c r="R39" s="60"/>
      <c r="S39" s="59">
        <v>0.09</v>
      </c>
      <c r="T39" s="60"/>
      <c r="U39" s="67"/>
    </row>
    <row r="40" spans="1:21" ht="12" customHeight="1" thickBot="1" x14ac:dyDescent="0.25">
      <c r="A40" s="86"/>
      <c r="B40" s="83" t="s">
        <v>32</v>
      </c>
      <c r="C40" s="84"/>
      <c r="D40" s="59">
        <v>65108.546699999999</v>
      </c>
      <c r="E40" s="60"/>
      <c r="F40" s="60"/>
      <c r="G40" s="59">
        <v>119346.1525</v>
      </c>
      <c r="H40" s="61">
        <v>-45.445625739799198</v>
      </c>
      <c r="I40" s="59">
        <v>6996.3959999999997</v>
      </c>
      <c r="J40" s="61">
        <v>10.7457413114091</v>
      </c>
      <c r="K40" s="59">
        <v>8357.8678999999993</v>
      </c>
      <c r="L40" s="61">
        <v>7.0030476265248698</v>
      </c>
      <c r="M40" s="61">
        <v>-0.16289703502014</v>
      </c>
      <c r="N40" s="59">
        <v>824957.68519999995</v>
      </c>
      <c r="O40" s="59">
        <v>824957.68519999995</v>
      </c>
      <c r="P40" s="59">
        <v>122</v>
      </c>
      <c r="Q40" s="59">
        <v>124</v>
      </c>
      <c r="R40" s="61">
        <v>-1.61290322580645</v>
      </c>
      <c r="S40" s="59">
        <v>533.67661229508201</v>
      </c>
      <c r="T40" s="59">
        <v>284.16735080645202</v>
      </c>
      <c r="U40" s="62">
        <v>46.752894119832803</v>
      </c>
    </row>
    <row r="41" spans="1:21" ht="12" thickBot="1" x14ac:dyDescent="0.25">
      <c r="A41" s="86"/>
      <c r="B41" s="83" t="s">
        <v>33</v>
      </c>
      <c r="C41" s="84"/>
      <c r="D41" s="59">
        <v>1567513.8036</v>
      </c>
      <c r="E41" s="60"/>
      <c r="F41" s="60"/>
      <c r="G41" s="59">
        <v>956892.56180000002</v>
      </c>
      <c r="H41" s="61">
        <v>63.812936391873201</v>
      </c>
      <c r="I41" s="59">
        <v>93847.713300000003</v>
      </c>
      <c r="J41" s="61">
        <v>5.9870422247297901</v>
      </c>
      <c r="K41" s="59">
        <v>35468.5576</v>
      </c>
      <c r="L41" s="61">
        <v>3.70663949286851</v>
      </c>
      <c r="M41" s="61">
        <v>1.6459410714801701</v>
      </c>
      <c r="N41" s="59">
        <v>18909421.180799998</v>
      </c>
      <c r="O41" s="59">
        <v>18909421.180799998</v>
      </c>
      <c r="P41" s="59">
        <v>6276</v>
      </c>
      <c r="Q41" s="59">
        <v>5511</v>
      </c>
      <c r="R41" s="61">
        <v>13.8813282525857</v>
      </c>
      <c r="S41" s="59">
        <v>249.76319369024901</v>
      </c>
      <c r="T41" s="59">
        <v>243.83340901832699</v>
      </c>
      <c r="U41" s="62">
        <v>2.3741627356333299</v>
      </c>
    </row>
    <row r="42" spans="1:21" ht="12" customHeight="1" thickBot="1" x14ac:dyDescent="0.25">
      <c r="A42" s="86"/>
      <c r="B42" s="83" t="s">
        <v>38</v>
      </c>
      <c r="C42" s="84"/>
      <c r="D42" s="59">
        <v>287030.43</v>
      </c>
      <c r="E42" s="60"/>
      <c r="F42" s="60"/>
      <c r="G42" s="59">
        <v>721161.75</v>
      </c>
      <c r="H42" s="61">
        <v>-60.198883260239498</v>
      </c>
      <c r="I42" s="59">
        <v>-24316.16</v>
      </c>
      <c r="J42" s="61">
        <v>-8.4716313876546092</v>
      </c>
      <c r="K42" s="59">
        <v>-106409.26</v>
      </c>
      <c r="L42" s="61">
        <v>-14.7552556690645</v>
      </c>
      <c r="M42" s="61">
        <v>-0.77148454937098498</v>
      </c>
      <c r="N42" s="59">
        <v>8597016.7599999998</v>
      </c>
      <c r="O42" s="59">
        <v>8597016.7599999998</v>
      </c>
      <c r="P42" s="59">
        <v>191</v>
      </c>
      <c r="Q42" s="59">
        <v>292</v>
      </c>
      <c r="R42" s="61">
        <v>-34.589041095890401</v>
      </c>
      <c r="S42" s="59">
        <v>1502.77712041885</v>
      </c>
      <c r="T42" s="59">
        <v>1462.8112328767099</v>
      </c>
      <c r="U42" s="62">
        <v>2.6594687262071601</v>
      </c>
    </row>
    <row r="43" spans="1:21" ht="12" thickBot="1" x14ac:dyDescent="0.25">
      <c r="A43" s="86"/>
      <c r="B43" s="83" t="s">
        <v>39</v>
      </c>
      <c r="C43" s="84"/>
      <c r="D43" s="59">
        <v>80235.149999999994</v>
      </c>
      <c r="E43" s="60"/>
      <c r="F43" s="60"/>
      <c r="G43" s="59">
        <v>258141.91</v>
      </c>
      <c r="H43" s="61">
        <v>-68.918200845418696</v>
      </c>
      <c r="I43" s="59">
        <v>11048.54</v>
      </c>
      <c r="J43" s="61">
        <v>13.7701992206658</v>
      </c>
      <c r="K43" s="59">
        <v>35244.550000000003</v>
      </c>
      <c r="L43" s="61">
        <v>13.653168522693599</v>
      </c>
      <c r="M43" s="61">
        <v>-0.68651777366997202</v>
      </c>
      <c r="N43" s="59">
        <v>3780670.15</v>
      </c>
      <c r="O43" s="59">
        <v>3780670.15</v>
      </c>
      <c r="P43" s="59">
        <v>115</v>
      </c>
      <c r="Q43" s="59">
        <v>127</v>
      </c>
      <c r="R43" s="61">
        <v>-9.4488188976377998</v>
      </c>
      <c r="S43" s="59">
        <v>697.69695652173903</v>
      </c>
      <c r="T43" s="59">
        <v>816.54370078740203</v>
      </c>
      <c r="U43" s="62">
        <v>-17.034149734313701</v>
      </c>
    </row>
    <row r="44" spans="1:21" ht="12" thickBot="1" x14ac:dyDescent="0.25">
      <c r="A44" s="87"/>
      <c r="B44" s="83" t="s">
        <v>34</v>
      </c>
      <c r="C44" s="84"/>
      <c r="D44" s="63">
        <v>22054.352800000001</v>
      </c>
      <c r="E44" s="64"/>
      <c r="F44" s="64"/>
      <c r="G44" s="63">
        <v>26572.6721</v>
      </c>
      <c r="H44" s="65">
        <v>-17.003631712295899</v>
      </c>
      <c r="I44" s="63">
        <v>3897.5099</v>
      </c>
      <c r="J44" s="65">
        <v>17.672293244533599</v>
      </c>
      <c r="K44" s="63">
        <v>2481.2840999999999</v>
      </c>
      <c r="L44" s="65">
        <v>9.3377289670465604</v>
      </c>
      <c r="M44" s="65">
        <v>0.57076325923339399</v>
      </c>
      <c r="N44" s="63">
        <v>730284.46519999998</v>
      </c>
      <c r="O44" s="63">
        <v>730284.46519999998</v>
      </c>
      <c r="P44" s="63">
        <v>15</v>
      </c>
      <c r="Q44" s="63">
        <v>14</v>
      </c>
      <c r="R44" s="65">
        <v>7.1428571428571397</v>
      </c>
      <c r="S44" s="63">
        <v>1470.29018666667</v>
      </c>
      <c r="T44" s="63">
        <v>1944.8107500000001</v>
      </c>
      <c r="U44" s="66">
        <v>-32.273939364931202</v>
      </c>
    </row>
  </sheetData>
  <mergeCells count="42">
    <mergeCell ref="A8:A44"/>
    <mergeCell ref="B28:C28"/>
    <mergeCell ref="B39:C39"/>
    <mergeCell ref="B40:C40"/>
    <mergeCell ref="B36:C36"/>
    <mergeCell ref="B9:C9"/>
    <mergeCell ref="B10:C10"/>
    <mergeCell ref="B11:C11"/>
    <mergeCell ref="B18:C18"/>
    <mergeCell ref="B12:C12"/>
    <mergeCell ref="B13:C13"/>
    <mergeCell ref="B19:C19"/>
    <mergeCell ref="B27:C27"/>
    <mergeCell ref="B16:C16"/>
    <mergeCell ref="B33:C33"/>
    <mergeCell ref="B34:C34"/>
    <mergeCell ref="B35:C35"/>
    <mergeCell ref="B37:C37"/>
    <mergeCell ref="B38:C38"/>
    <mergeCell ref="B25:C25"/>
    <mergeCell ref="B26:C26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42758</v>
      </c>
      <c r="C2" s="43">
        <v>12</v>
      </c>
      <c r="D2" s="43">
        <v>188077</v>
      </c>
      <c r="E2" s="43">
        <v>2508951.35137949</v>
      </c>
      <c r="F2" s="43">
        <v>1903030.5596119701</v>
      </c>
      <c r="G2" s="37"/>
      <c r="H2" s="37"/>
    </row>
    <row r="3" spans="1:8" x14ac:dyDescent="0.2">
      <c r="A3" s="43">
        <v>2</v>
      </c>
      <c r="B3" s="44">
        <v>42758</v>
      </c>
      <c r="C3" s="43">
        <v>13</v>
      </c>
      <c r="D3" s="43">
        <v>36029</v>
      </c>
      <c r="E3" s="43">
        <v>355148.437033333</v>
      </c>
      <c r="F3" s="43">
        <v>258644.13528632501</v>
      </c>
      <c r="G3" s="37"/>
      <c r="H3" s="37"/>
    </row>
    <row r="4" spans="1:8" x14ac:dyDescent="0.2">
      <c r="A4" s="43">
        <v>3</v>
      </c>
      <c r="B4" s="44">
        <v>42758</v>
      </c>
      <c r="C4" s="43">
        <v>14</v>
      </c>
      <c r="D4" s="43">
        <v>260680</v>
      </c>
      <c r="E4" s="43">
        <v>557051.89669908502</v>
      </c>
      <c r="F4" s="43">
        <v>447878.16343317402</v>
      </c>
      <c r="G4" s="37"/>
      <c r="H4" s="37"/>
    </row>
    <row r="5" spans="1:8" x14ac:dyDescent="0.2">
      <c r="A5" s="43">
        <v>4</v>
      </c>
      <c r="B5" s="44">
        <v>42758</v>
      </c>
      <c r="C5" s="43">
        <v>15</v>
      </c>
      <c r="D5" s="43">
        <v>7991</v>
      </c>
      <c r="E5" s="43">
        <v>149593.69804636599</v>
      </c>
      <c r="F5" s="43">
        <v>121592.425781575</v>
      </c>
      <c r="G5" s="37"/>
      <c r="H5" s="37"/>
    </row>
    <row r="6" spans="1:8" x14ac:dyDescent="0.2">
      <c r="A6" s="43">
        <v>5</v>
      </c>
      <c r="B6" s="44">
        <v>42758</v>
      </c>
      <c r="C6" s="43">
        <v>16</v>
      </c>
      <c r="D6" s="43">
        <v>17737</v>
      </c>
      <c r="E6" s="43">
        <v>462573.95774187997</v>
      </c>
      <c r="F6" s="43">
        <v>379810.77047435899</v>
      </c>
      <c r="G6" s="37"/>
      <c r="H6" s="37"/>
    </row>
    <row r="7" spans="1:8" x14ac:dyDescent="0.2">
      <c r="A7" s="43">
        <v>6</v>
      </c>
      <c r="B7" s="44">
        <v>42758</v>
      </c>
      <c r="C7" s="43">
        <v>17</v>
      </c>
      <c r="D7" s="43">
        <v>35191</v>
      </c>
      <c r="E7" s="43">
        <v>651149.492957265</v>
      </c>
      <c r="F7" s="43">
        <v>454009.33051453001</v>
      </c>
      <c r="G7" s="37"/>
      <c r="H7" s="37"/>
    </row>
    <row r="8" spans="1:8" x14ac:dyDescent="0.2">
      <c r="A8" s="43">
        <v>7</v>
      </c>
      <c r="B8" s="44">
        <v>42758</v>
      </c>
      <c r="C8" s="43">
        <v>18</v>
      </c>
      <c r="D8" s="43">
        <v>150320</v>
      </c>
      <c r="E8" s="43">
        <v>251359.54740341901</v>
      </c>
      <c r="F8" s="43">
        <v>199608.59784529899</v>
      </c>
      <c r="G8" s="37"/>
      <c r="H8" s="37"/>
    </row>
    <row r="9" spans="1:8" x14ac:dyDescent="0.2">
      <c r="A9" s="43">
        <v>8</v>
      </c>
      <c r="B9" s="44">
        <v>42758</v>
      </c>
      <c r="C9" s="43">
        <v>19</v>
      </c>
      <c r="D9" s="43">
        <v>35521</v>
      </c>
      <c r="E9" s="43">
        <v>243611.80065299099</v>
      </c>
      <c r="F9" s="43">
        <v>225149.96694871801</v>
      </c>
      <c r="G9" s="37"/>
      <c r="H9" s="37"/>
    </row>
    <row r="10" spans="1:8" x14ac:dyDescent="0.2">
      <c r="A10" s="43">
        <v>9</v>
      </c>
      <c r="B10" s="44">
        <v>42758</v>
      </c>
      <c r="C10" s="43">
        <v>21</v>
      </c>
      <c r="D10" s="43">
        <v>912880</v>
      </c>
      <c r="E10" s="43">
        <v>4729655.1829814902</v>
      </c>
      <c r="F10" s="43">
        <v>5113749.9228418795</v>
      </c>
      <c r="G10" s="37"/>
      <c r="H10" s="37"/>
    </row>
    <row r="11" spans="1:8" x14ac:dyDescent="0.2">
      <c r="A11" s="43">
        <v>10</v>
      </c>
      <c r="B11" s="44">
        <v>42758</v>
      </c>
      <c r="C11" s="43">
        <v>22</v>
      </c>
      <c r="D11" s="43">
        <v>235103</v>
      </c>
      <c r="E11" s="43">
        <v>6776807.25594017</v>
      </c>
      <c r="F11" s="43">
        <v>6077192.4529256402</v>
      </c>
      <c r="G11" s="37"/>
      <c r="H11" s="37"/>
    </row>
    <row r="12" spans="1:8" x14ac:dyDescent="0.2">
      <c r="A12" s="43">
        <v>11</v>
      </c>
      <c r="B12" s="44">
        <v>42758</v>
      </c>
      <c r="C12" s="43">
        <v>23</v>
      </c>
      <c r="D12" s="43">
        <v>638684.91700000002</v>
      </c>
      <c r="E12" s="43">
        <v>13426297.8252542</v>
      </c>
      <c r="F12" s="43">
        <v>11888309.036980299</v>
      </c>
      <c r="G12" s="37"/>
      <c r="H12" s="37"/>
    </row>
    <row r="13" spans="1:8" x14ac:dyDescent="0.2">
      <c r="A13" s="43">
        <v>12</v>
      </c>
      <c r="B13" s="44">
        <v>42758</v>
      </c>
      <c r="C13" s="43">
        <v>24</v>
      </c>
      <c r="D13" s="43">
        <v>58123.13</v>
      </c>
      <c r="E13" s="43">
        <v>1812533.0120504301</v>
      </c>
      <c r="F13" s="43">
        <v>1709827.50673932</v>
      </c>
      <c r="G13" s="37"/>
      <c r="H13" s="37"/>
    </row>
    <row r="14" spans="1:8" x14ac:dyDescent="0.2">
      <c r="A14" s="43">
        <v>13</v>
      </c>
      <c r="B14" s="44">
        <v>42758</v>
      </c>
      <c r="C14" s="43">
        <v>25</v>
      </c>
      <c r="D14" s="43">
        <v>234654</v>
      </c>
      <c r="E14" s="43">
        <v>3700252.9890739</v>
      </c>
      <c r="F14" s="43">
        <v>3407091.2333999998</v>
      </c>
      <c r="G14" s="37"/>
      <c r="H14" s="37"/>
    </row>
    <row r="15" spans="1:8" x14ac:dyDescent="0.2">
      <c r="A15" s="43">
        <v>14</v>
      </c>
      <c r="B15" s="44">
        <v>42758</v>
      </c>
      <c r="C15" s="43">
        <v>26</v>
      </c>
      <c r="D15" s="43">
        <v>134896</v>
      </c>
      <c r="E15" s="43">
        <v>1267183.92486048</v>
      </c>
      <c r="F15" s="43">
        <v>1100401.1156870199</v>
      </c>
      <c r="G15" s="37"/>
      <c r="H15" s="37"/>
    </row>
    <row r="16" spans="1:8" x14ac:dyDescent="0.2">
      <c r="A16" s="43">
        <v>15</v>
      </c>
      <c r="B16" s="44">
        <v>42758</v>
      </c>
      <c r="C16" s="43">
        <v>27</v>
      </c>
      <c r="D16" s="43">
        <v>325205.67499999999</v>
      </c>
      <c r="E16" s="43">
        <v>3383431.7791585498</v>
      </c>
      <c r="F16" s="43">
        <v>3182310.6728357701</v>
      </c>
      <c r="G16" s="37"/>
      <c r="H16" s="37"/>
    </row>
    <row r="17" spans="1:9" x14ac:dyDescent="0.2">
      <c r="A17" s="43">
        <v>16</v>
      </c>
      <c r="B17" s="44">
        <v>42758</v>
      </c>
      <c r="C17" s="43">
        <v>29</v>
      </c>
      <c r="D17" s="43">
        <v>377788</v>
      </c>
      <c r="E17" s="43">
        <v>5332881.7162615396</v>
      </c>
      <c r="F17" s="43">
        <v>4810892.4516487196</v>
      </c>
      <c r="G17" s="37"/>
      <c r="H17" s="37"/>
    </row>
    <row r="18" spans="1:9" x14ac:dyDescent="0.2">
      <c r="A18" s="43">
        <v>17</v>
      </c>
      <c r="B18" s="44">
        <v>42758</v>
      </c>
      <c r="C18" s="43">
        <v>31</v>
      </c>
      <c r="D18" s="43">
        <v>56754.843000000001</v>
      </c>
      <c r="E18" s="43">
        <v>958402.415182475</v>
      </c>
      <c r="F18" s="43">
        <v>842923.767896128</v>
      </c>
      <c r="G18" s="37"/>
      <c r="H18" s="37"/>
    </row>
    <row r="19" spans="1:9" x14ac:dyDescent="0.2">
      <c r="A19" s="43">
        <v>18</v>
      </c>
      <c r="B19" s="44">
        <v>42758</v>
      </c>
      <c r="C19" s="43">
        <v>32</v>
      </c>
      <c r="D19" s="43">
        <v>43152.917999999998</v>
      </c>
      <c r="E19" s="43">
        <v>1051450.2981451901</v>
      </c>
      <c r="F19" s="43">
        <v>950797.42512354802</v>
      </c>
      <c r="G19" s="37"/>
      <c r="H19" s="37"/>
    </row>
    <row r="20" spans="1:9" x14ac:dyDescent="0.2">
      <c r="A20" s="43">
        <v>19</v>
      </c>
      <c r="B20" s="44">
        <v>42758</v>
      </c>
      <c r="C20" s="43">
        <v>33</v>
      </c>
      <c r="D20" s="43">
        <v>133674.302</v>
      </c>
      <c r="E20" s="43">
        <v>2978532.1793289599</v>
      </c>
      <c r="F20" s="43">
        <v>2440549.8966288702</v>
      </c>
      <c r="G20" s="37"/>
      <c r="H20" s="37"/>
    </row>
    <row r="21" spans="1:9" x14ac:dyDescent="0.2">
      <c r="A21" s="43">
        <v>20</v>
      </c>
      <c r="B21" s="44">
        <v>42758</v>
      </c>
      <c r="C21" s="43">
        <v>34</v>
      </c>
      <c r="D21" s="43">
        <v>58253.076000000001</v>
      </c>
      <c r="E21" s="43">
        <v>588106.06298126501</v>
      </c>
      <c r="F21" s="43">
        <v>451911.15693438501</v>
      </c>
      <c r="G21" s="37"/>
      <c r="H21" s="37"/>
    </row>
    <row r="22" spans="1:9" x14ac:dyDescent="0.2">
      <c r="A22" s="43">
        <v>21</v>
      </c>
      <c r="B22" s="44">
        <v>42758</v>
      </c>
      <c r="C22" s="43">
        <v>35</v>
      </c>
      <c r="D22" s="43">
        <v>67012.334000000003</v>
      </c>
      <c r="E22" s="43">
        <v>2170645.5381019502</v>
      </c>
      <c r="F22" s="43">
        <v>2125720.3071088502</v>
      </c>
      <c r="G22" s="37"/>
      <c r="H22" s="37"/>
    </row>
    <row r="23" spans="1:9" x14ac:dyDescent="0.2">
      <c r="A23" s="43">
        <v>22</v>
      </c>
      <c r="B23" s="44">
        <v>42758</v>
      </c>
      <c r="C23" s="43">
        <v>36</v>
      </c>
      <c r="D23" s="43">
        <v>206355.617</v>
      </c>
      <c r="E23" s="43">
        <v>1203006.8955423001</v>
      </c>
      <c r="F23" s="43">
        <v>998767.06364652899</v>
      </c>
      <c r="G23" s="37"/>
      <c r="H23" s="37"/>
    </row>
    <row r="24" spans="1:9" x14ac:dyDescent="0.2">
      <c r="A24" s="43">
        <v>23</v>
      </c>
      <c r="B24" s="44">
        <v>42758</v>
      </c>
      <c r="C24" s="43">
        <v>37</v>
      </c>
      <c r="D24" s="43">
        <v>339787.79200000002</v>
      </c>
      <c r="E24" s="43">
        <v>3697530.9659348601</v>
      </c>
      <c r="F24" s="43">
        <v>3261095.7346595302</v>
      </c>
      <c r="G24" s="37"/>
      <c r="H24" s="37"/>
    </row>
    <row r="25" spans="1:9" x14ac:dyDescent="0.2">
      <c r="A25" s="43">
        <v>24</v>
      </c>
      <c r="B25" s="44">
        <v>42758</v>
      </c>
      <c r="C25" s="43">
        <v>38</v>
      </c>
      <c r="D25" s="43">
        <v>210636.614</v>
      </c>
      <c r="E25" s="43">
        <v>1393271.2055991199</v>
      </c>
      <c r="F25" s="43">
        <v>1315228.90233363</v>
      </c>
      <c r="G25" s="37"/>
      <c r="H25" s="37"/>
    </row>
    <row r="26" spans="1:9" x14ac:dyDescent="0.2">
      <c r="A26" s="43">
        <v>25</v>
      </c>
      <c r="B26" s="44">
        <v>42758</v>
      </c>
      <c r="C26" s="43">
        <v>39</v>
      </c>
      <c r="D26" s="43">
        <v>118909.198</v>
      </c>
      <c r="E26" s="43">
        <v>278516.928829688</v>
      </c>
      <c r="F26" s="43">
        <v>216911.389917869</v>
      </c>
      <c r="G26" s="37"/>
      <c r="H26" s="37"/>
    </row>
    <row r="27" spans="1:9" x14ac:dyDescent="0.2">
      <c r="A27" s="43">
        <v>26</v>
      </c>
      <c r="B27" s="44">
        <v>42758</v>
      </c>
      <c r="C27" s="43">
        <v>42</v>
      </c>
      <c r="D27" s="43">
        <v>29578.606</v>
      </c>
      <c r="E27" s="43">
        <v>768695.95968009694</v>
      </c>
      <c r="F27" s="43">
        <v>674512.04749999999</v>
      </c>
      <c r="G27" s="37"/>
      <c r="H27" s="37"/>
    </row>
    <row r="28" spans="1:9" x14ac:dyDescent="0.2">
      <c r="A28" s="43">
        <v>27</v>
      </c>
      <c r="B28" s="44">
        <v>42758</v>
      </c>
      <c r="C28" s="43">
        <v>70</v>
      </c>
      <c r="D28" s="43">
        <v>202</v>
      </c>
      <c r="E28" s="43">
        <v>318687.94</v>
      </c>
      <c r="F28" s="43">
        <v>284681.34999999998</v>
      </c>
      <c r="G28" s="37"/>
      <c r="H28" s="37"/>
    </row>
    <row r="29" spans="1:9" x14ac:dyDescent="0.2">
      <c r="A29" s="43">
        <v>28</v>
      </c>
      <c r="B29" s="44">
        <v>42758</v>
      </c>
      <c r="C29" s="43">
        <v>71</v>
      </c>
      <c r="D29" s="43">
        <v>277</v>
      </c>
      <c r="E29" s="43">
        <v>719070.18</v>
      </c>
      <c r="F29" s="43">
        <v>787481.63</v>
      </c>
      <c r="G29" s="37"/>
      <c r="H29" s="37"/>
    </row>
    <row r="30" spans="1:9" x14ac:dyDescent="0.2">
      <c r="A30" s="43">
        <v>29</v>
      </c>
      <c r="B30" s="44">
        <v>42758</v>
      </c>
      <c r="C30" s="43">
        <v>72</v>
      </c>
      <c r="D30" s="43">
        <v>15</v>
      </c>
      <c r="E30" s="43">
        <v>43872.639999999999</v>
      </c>
      <c r="F30" s="43">
        <v>43152.98</v>
      </c>
      <c r="G30" s="37"/>
      <c r="H30" s="37"/>
    </row>
    <row r="31" spans="1:9" x14ac:dyDescent="0.2">
      <c r="A31" s="39">
        <v>30</v>
      </c>
      <c r="B31" s="44">
        <v>42758</v>
      </c>
      <c r="C31" s="39">
        <v>73</v>
      </c>
      <c r="D31" s="39">
        <v>287</v>
      </c>
      <c r="E31" s="39">
        <v>540147.97</v>
      </c>
      <c r="F31" s="39">
        <v>572313.38</v>
      </c>
      <c r="G31" s="39"/>
      <c r="H31" s="39"/>
      <c r="I31" s="39"/>
    </row>
    <row r="32" spans="1:9" x14ac:dyDescent="0.2">
      <c r="A32" s="39">
        <v>31</v>
      </c>
      <c r="B32" s="44">
        <v>42758</v>
      </c>
      <c r="C32" s="39">
        <v>74</v>
      </c>
      <c r="D32" s="39">
        <v>1</v>
      </c>
      <c r="E32" s="39">
        <v>0.09</v>
      </c>
      <c r="F32" s="39">
        <v>0.01</v>
      </c>
      <c r="G32" s="39"/>
      <c r="H32" s="39"/>
    </row>
    <row r="33" spans="1:8" x14ac:dyDescent="0.2">
      <c r="A33" s="39">
        <v>32</v>
      </c>
      <c r="B33" s="44">
        <v>42758</v>
      </c>
      <c r="C33" s="39">
        <v>75</v>
      </c>
      <c r="D33" s="39">
        <v>134</v>
      </c>
      <c r="E33" s="39">
        <v>65108.547008547001</v>
      </c>
      <c r="F33" s="39">
        <v>58112.1495726496</v>
      </c>
      <c r="G33" s="39"/>
      <c r="H33" s="39"/>
    </row>
    <row r="34" spans="1:8" x14ac:dyDescent="0.2">
      <c r="A34" s="39">
        <v>33</v>
      </c>
      <c r="B34" s="44">
        <v>42758</v>
      </c>
      <c r="C34" s="39">
        <v>76</v>
      </c>
      <c r="D34" s="39">
        <v>7061</v>
      </c>
      <c r="E34" s="39">
        <v>1567513.78732051</v>
      </c>
      <c r="F34" s="39">
        <v>1473666.0856401699</v>
      </c>
      <c r="G34" s="30"/>
      <c r="H34" s="30"/>
    </row>
    <row r="35" spans="1:8" x14ac:dyDescent="0.2">
      <c r="A35" s="39">
        <v>34</v>
      </c>
      <c r="B35" s="44">
        <v>42758</v>
      </c>
      <c r="C35" s="39">
        <v>77</v>
      </c>
      <c r="D35" s="39">
        <v>173</v>
      </c>
      <c r="E35" s="39">
        <v>287030.43</v>
      </c>
      <c r="F35" s="39">
        <v>311346.59000000003</v>
      </c>
      <c r="G35" s="30"/>
      <c r="H35" s="30"/>
    </row>
    <row r="36" spans="1:8" x14ac:dyDescent="0.2">
      <c r="A36" s="39">
        <v>35</v>
      </c>
      <c r="B36" s="44">
        <v>42758</v>
      </c>
      <c r="C36" s="39">
        <v>78</v>
      </c>
      <c r="D36" s="39">
        <v>97</v>
      </c>
      <c r="E36" s="39">
        <v>80235.149999999994</v>
      </c>
      <c r="F36" s="39">
        <v>69186.61</v>
      </c>
      <c r="G36" s="30"/>
      <c r="H36" s="30"/>
    </row>
    <row r="37" spans="1:8" x14ac:dyDescent="0.2">
      <c r="A37" s="39">
        <v>36</v>
      </c>
      <c r="B37" s="44">
        <v>42758</v>
      </c>
      <c r="C37" s="39">
        <v>99</v>
      </c>
      <c r="D37" s="39">
        <v>15</v>
      </c>
      <c r="E37" s="39">
        <v>22054.352923379502</v>
      </c>
      <c r="F37" s="39">
        <v>18156.842901444699</v>
      </c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2017-01-24T04:04:23Z</dcterms:modified>
</cp:coreProperties>
</file>