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<sst xmlns="http://schemas.openxmlformats.org/spreadsheetml/2006/main" count="116" uniqueCount="76">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</sst>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101" fillId="0" borderId="0" xfId="0" applyFont="1" applyAlignment="1">
      <alignment horizontal="left" wrapText="1"/>
    </xf>
    <xf numFmtId="0" fontId="43" fillId="0" borderId="0" xfId="0" applyFont="1" applyAlignment="1">
      <alignment horizontal="right" vertical="center" wrapText="1"/>
    </xf>
    <xf numFmtId="0" fontId="43" fillId="0" borderId="0" xfId="0" applyFont="1" applyAlignment="1">
      <alignment vertical="center"/>
    </xf>
    <xf numFmtId="0" fontId="102" fillId="0" borderId="19" xfId="0" applyFont="1" applyBorder="1" applyAlignment="1">
      <alignment horizontal="left" vertical="center" wrapText="1"/>
    </xf>
    <xf numFmtId="0" fontId="43" fillId="0" borderId="19" xfId="0" applyFont="1" applyBorder="1" applyAlignment="1">
      <alignment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4" fontId="45" fillId="34" borderId="1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14" fontId="44" fillId="33" borderId="12" xfId="0" applyNumberFormat="1" applyFont="1" applyFill="1" applyBorder="1" applyAlignment="1">
      <alignment vertical="center" wrapText="1"/>
    </xf>
    <xf numFmtId="4" fontId="44" fillId="35" borderId="10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14" fontId="44" fillId="33" borderId="16" xfId="0" applyNumberFormat="1" applyFont="1" applyFill="1" applyBorder="1" applyAlignment="1">
      <alignment vertical="center" wrapText="1"/>
    </xf>
    <xf numFmtId="0" fontId="44" fillId="35" borderId="12" xfId="0" applyFont="1" applyFill="1" applyBorder="1" applyAlignment="1">
      <alignment horizontal="right" vertical="top" wrapText="1"/>
    </xf>
    <xf numFmtId="14" fontId="44" fillId="33" borderId="17" xfId="0" applyNumberFormat="1" applyFont="1" applyFill="1" applyBorder="1" applyAlignment="1">
      <alignment vertical="center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>
      <c r="A3" s="49" t="s">
        <v>5</v>
      </c>
      <c r="B3" s="49"/>
      <c r="C3" s="49"/>
      <c r="D3" s="49"/>
      <c r="E3" s="15">
        <f>SUM(E4:E42)</f>
        <v>78132039.082600027</v>
      </c>
      <c r="F3" s="25">
        <f>RA!I7</f>
        <v>7568557.2603000002</v>
      </c>
      <c r="G3" s="16">
        <f>SUM(G4:G42)</f>
        <v>70563481.822300017</v>
      </c>
      <c r="H3" s="27">
        <f>RA!J7</f>
        <v>9.6868805027584592</v>
      </c>
      <c r="I3" s="20">
        <f>SUM(I4:I42)</f>
        <v>78132057.981605515</v>
      </c>
      <c r="J3" s="21">
        <f>SUM(J4:J42)</f>
        <v>70563478.395200789</v>
      </c>
      <c r="K3" s="22">
        <f>E3-I3</f>
        <v>-18.899005487561226</v>
      </c>
      <c r="L3" s="22">
        <f>G3-J3</f>
        <v>3.4270992279052734</v>
      </c>
    </row>
    <row r="4" spans="1:13">
      <c r="A4" s="50">
        <f>RA!A8</f>
        <v>42759</v>
      </c>
      <c r="B4" s="12">
        <v>12</v>
      </c>
      <c r="C4" s="45" t="s">
        <v>6</v>
      </c>
      <c r="D4" s="45"/>
      <c r="E4" s="15">
        <f>IFERROR(VLOOKUP(C4,RA!B:D,3,0),0)</f>
        <v>3744415.8939</v>
      </c>
      <c r="F4" s="25">
        <f>IFERROR(VLOOKUP(C4,RA!B:I,8,0),0)</f>
        <v>843252.11199999996</v>
      </c>
      <c r="G4" s="16">
        <f t="shared" ref="G4:G42" si="0">E4-F4</f>
        <v>2901163.7818999998</v>
      </c>
      <c r="H4" s="27">
        <f>RA!J8</f>
        <v>22.520257789038201</v>
      </c>
      <c r="I4" s="20">
        <f>IFERROR(VLOOKUP(B4,RMS!C:E,3,FALSE),0)</f>
        <v>3744419.9398427401</v>
      </c>
      <c r="J4" s="21">
        <f>IFERROR(VLOOKUP(B4,RMS!C:F,4,FALSE),0)</f>
        <v>2901163.7838880299</v>
      </c>
      <c r="K4" s="22">
        <f t="shared" ref="K4:K42" si="1">E4-I4</f>
        <v>-4.0459427400492132</v>
      </c>
      <c r="L4" s="22">
        <f t="shared" ref="L4:L42" si="2">G4-J4</f>
        <v>-1.9880300387740135E-3</v>
      </c>
    </row>
    <row r="5" spans="1:13">
      <c r="A5" s="50"/>
      <c r="B5" s="12">
        <v>13</v>
      </c>
      <c r="C5" s="45" t="s">
        <v>7</v>
      </c>
      <c r="D5" s="45"/>
      <c r="E5" s="15">
        <f>IFERROR(VLOOKUP(C5,RA!B:D,3,0),0)</f>
        <v>443853.39069999999</v>
      </c>
      <c r="F5" s="25">
        <f>IFERROR(VLOOKUP(C5,RA!B:I,8,0),0)</f>
        <v>122873.2095</v>
      </c>
      <c r="G5" s="16">
        <f t="shared" si="0"/>
        <v>320980.18119999999</v>
      </c>
      <c r="H5" s="27">
        <f>RA!J9</f>
        <v>27.6832873364371</v>
      </c>
      <c r="I5" s="20">
        <f>IFERROR(VLOOKUP(B5,RMS!C:E,3,FALSE),0)</f>
        <v>443853.68589572603</v>
      </c>
      <c r="J5" s="21">
        <f>IFERROR(VLOOKUP(B5,RMS!C:F,4,FALSE),0)</f>
        <v>320980.12237606797</v>
      </c>
      <c r="K5" s="22">
        <f t="shared" si="1"/>
        <v>-0.29519572603749111</v>
      </c>
      <c r="L5" s="22">
        <f t="shared" si="2"/>
        <v>5.8823932020459324E-2</v>
      </c>
      <c r="M5" s="32"/>
    </row>
    <row r="6" spans="1:13">
      <c r="A6" s="50"/>
      <c r="B6" s="12">
        <v>14</v>
      </c>
      <c r="C6" s="45" t="s">
        <v>8</v>
      </c>
      <c r="D6" s="45"/>
      <c r="E6" s="15">
        <f>IFERROR(VLOOKUP(C6,RA!B:D,3,0),0)</f>
        <v>700711.30709999998</v>
      </c>
      <c r="F6" s="25">
        <f>IFERROR(VLOOKUP(C6,RA!B:I,8,0),0)</f>
        <v>135437.70759999999</v>
      </c>
      <c r="G6" s="16">
        <f t="shared" si="0"/>
        <v>565273.59950000001</v>
      </c>
      <c r="H6" s="27">
        <f>RA!J10</f>
        <v>19.328603124806101</v>
      </c>
      <c r="I6" s="20">
        <f>IFERROR(VLOOKUP(B6,RMS!C:E,3,FALSE),0)</f>
        <v>700710.51474125998</v>
      </c>
      <c r="J6" s="21">
        <f>IFERROR(VLOOKUP(B6,RMS!C:F,4,FALSE),0)</f>
        <v>565273.58173282701</v>
      </c>
      <c r="K6" s="22">
        <f>E6-I6</f>
        <v>0.79235874000005424</v>
      </c>
      <c r="L6" s="22">
        <f t="shared" si="2"/>
        <v>1.7767173005267978E-2</v>
      </c>
      <c r="M6" s="32"/>
    </row>
    <row r="7" spans="1:13">
      <c r="A7" s="50"/>
      <c r="B7" s="12">
        <v>15</v>
      </c>
      <c r="C7" s="45" t="s">
        <v>9</v>
      </c>
      <c r="D7" s="45"/>
      <c r="E7" s="15">
        <f>IFERROR(VLOOKUP(C7,RA!B:D,3,0),0)</f>
        <v>195501.5846</v>
      </c>
      <c r="F7" s="25">
        <f>IFERROR(VLOOKUP(C7,RA!B:I,8,0),0)</f>
        <v>36999.449999999997</v>
      </c>
      <c r="G7" s="16">
        <f t="shared" si="0"/>
        <v>158502.13459999999</v>
      </c>
      <c r="H7" s="27">
        <f>RA!J11</f>
        <v>18.925396474766</v>
      </c>
      <c r="I7" s="20">
        <f>IFERROR(VLOOKUP(B7,RMS!C:E,3,FALSE),0)</f>
        <v>195501.710161939</v>
      </c>
      <c r="J7" s="21">
        <f>IFERROR(VLOOKUP(B7,RMS!C:F,4,FALSE),0)</f>
        <v>158502.134651592</v>
      </c>
      <c r="K7" s="22">
        <f t="shared" si="1"/>
        <v>-0.12556193899945356</v>
      </c>
      <c r="L7" s="22">
        <f t="shared" si="2"/>
        <v>-5.1592011004686356E-5</v>
      </c>
      <c r="M7" s="32"/>
    </row>
    <row r="8" spans="1:13">
      <c r="A8" s="50"/>
      <c r="B8" s="12">
        <v>16</v>
      </c>
      <c r="C8" s="45" t="s">
        <v>10</v>
      </c>
      <c r="D8" s="45"/>
      <c r="E8" s="15">
        <f>IFERROR(VLOOKUP(C8,RA!B:D,3,0),0)</f>
        <v>855267.96629999997</v>
      </c>
      <c r="F8" s="25">
        <f>IFERROR(VLOOKUP(C8,RA!B:I,8,0),0)</f>
        <v>164629.147</v>
      </c>
      <c r="G8" s="16">
        <f t="shared" si="0"/>
        <v>690638.81929999997</v>
      </c>
      <c r="H8" s="27">
        <f>RA!J12</f>
        <v>19.248838198887199</v>
      </c>
      <c r="I8" s="20">
        <f>IFERROR(VLOOKUP(B8,RMS!C:E,3,FALSE),0)</f>
        <v>855267.88947948697</v>
      </c>
      <c r="J8" s="21">
        <f>IFERROR(VLOOKUP(B8,RMS!C:F,4,FALSE),0)</f>
        <v>690638.817715385</v>
      </c>
      <c r="K8" s="22">
        <f t="shared" si="1"/>
        <v>7.6820513000711799E-2</v>
      </c>
      <c r="L8" s="22">
        <f t="shared" si="2"/>
        <v>1.5846149763092399E-3</v>
      </c>
      <c r="M8" s="32"/>
    </row>
    <row r="9" spans="1:13">
      <c r="A9" s="50"/>
      <c r="B9" s="12">
        <v>17</v>
      </c>
      <c r="C9" s="45" t="s">
        <v>11</v>
      </c>
      <c r="D9" s="45"/>
      <c r="E9" s="15">
        <f>IFERROR(VLOOKUP(C9,RA!B:D,3,0),0)</f>
        <v>1130327.379</v>
      </c>
      <c r="F9" s="25">
        <f>IFERROR(VLOOKUP(C9,RA!B:I,8,0),0)</f>
        <v>301472.8971</v>
      </c>
      <c r="G9" s="16">
        <f t="shared" si="0"/>
        <v>828854.48190000001</v>
      </c>
      <c r="H9" s="27">
        <f>RA!J13</f>
        <v>26.671290344812601</v>
      </c>
      <c r="I9" s="20">
        <f>IFERROR(VLOOKUP(B9,RMS!C:E,3,FALSE),0)</f>
        <v>1130327.9960256401</v>
      </c>
      <c r="J9" s="21">
        <f>IFERROR(VLOOKUP(B9,RMS!C:F,4,FALSE),0)</f>
        <v>828851.21732991503</v>
      </c>
      <c r="K9" s="22">
        <f t="shared" si="1"/>
        <v>-0.61702564009465277</v>
      </c>
      <c r="L9" s="22">
        <f t="shared" si="2"/>
        <v>3.2645700849825516</v>
      </c>
      <c r="M9" s="32"/>
    </row>
    <row r="10" spans="1:13">
      <c r="A10" s="50"/>
      <c r="B10" s="12">
        <v>18</v>
      </c>
      <c r="C10" s="45" t="s">
        <v>12</v>
      </c>
      <c r="D10" s="45"/>
      <c r="E10" s="15">
        <f>IFERROR(VLOOKUP(C10,RA!B:D,3,0),0)</f>
        <v>309977.7292</v>
      </c>
      <c r="F10" s="25">
        <f>IFERROR(VLOOKUP(C10,RA!B:I,8,0),0)</f>
        <v>62909.691800000001</v>
      </c>
      <c r="G10" s="16">
        <f t="shared" si="0"/>
        <v>247068.0374</v>
      </c>
      <c r="H10" s="27">
        <f>RA!J14</f>
        <v>20.294906980046399</v>
      </c>
      <c r="I10" s="20">
        <f>IFERROR(VLOOKUP(B10,RMS!C:E,3,FALSE),0)</f>
        <v>309977.74145982898</v>
      </c>
      <c r="J10" s="21">
        <f>IFERROR(VLOOKUP(B10,RMS!C:F,4,FALSE),0)</f>
        <v>247068.036037607</v>
      </c>
      <c r="K10" s="22">
        <f t="shared" si="1"/>
        <v>-1.2259828974492848E-2</v>
      </c>
      <c r="L10" s="22">
        <f t="shared" si="2"/>
        <v>1.3623929989989847E-3</v>
      </c>
      <c r="M10" s="32"/>
    </row>
    <row r="11" spans="1:13">
      <c r="A11" s="50"/>
      <c r="B11" s="12">
        <v>19</v>
      </c>
      <c r="C11" s="45" t="s">
        <v>13</v>
      </c>
      <c r="D11" s="45"/>
      <c r="E11" s="15">
        <f>IFERROR(VLOOKUP(C11,RA!B:D,3,0),0)</f>
        <v>339247.57679999998</v>
      </c>
      <c r="F11" s="25">
        <f>IFERROR(VLOOKUP(C11,RA!B:I,8,0),0)</f>
        <v>17201.991099999999</v>
      </c>
      <c r="G11" s="16">
        <f t="shared" si="0"/>
        <v>322045.5857</v>
      </c>
      <c r="H11" s="27">
        <f>RA!J15</f>
        <v>5.0706305000790799</v>
      </c>
      <c r="I11" s="20">
        <f>IFERROR(VLOOKUP(B11,RMS!C:E,3,FALSE),0)</f>
        <v>339248.10224358999</v>
      </c>
      <c r="J11" s="21">
        <f>IFERROR(VLOOKUP(B11,RMS!C:F,4,FALSE),0)</f>
        <v>322045.58396068402</v>
      </c>
      <c r="K11" s="22">
        <f t="shared" si="1"/>
        <v>-0.52544359001331031</v>
      </c>
      <c r="L11" s="22">
        <f t="shared" si="2"/>
        <v>1.7393159796483815E-3</v>
      </c>
      <c r="M11" s="32"/>
    </row>
    <row r="12" spans="1:13">
      <c r="A12" s="50"/>
      <c r="B12" s="12">
        <v>21</v>
      </c>
      <c r="C12" s="45" t="s">
        <v>14</v>
      </c>
      <c r="D12" s="45"/>
      <c r="E12" s="15">
        <f>IFERROR(VLOOKUP(C12,RA!B:D,3,0),0)</f>
        <v>5929400.5784</v>
      </c>
      <c r="F12" s="25">
        <f>IFERROR(VLOOKUP(C12,RA!B:I,8,0),0)</f>
        <v>-394775.31809999997</v>
      </c>
      <c r="G12" s="16">
        <f t="shared" si="0"/>
        <v>6324175.8964999998</v>
      </c>
      <c r="H12" s="27">
        <f>RA!J16</f>
        <v>-6.6579296318436096</v>
      </c>
      <c r="I12" s="20">
        <f>IFERROR(VLOOKUP(B12,RMS!C:E,3,FALSE),0)</f>
        <v>5929402.2465562904</v>
      </c>
      <c r="J12" s="21">
        <f>IFERROR(VLOOKUP(B12,RMS!C:F,4,FALSE),0)</f>
        <v>6324175.8963230802</v>
      </c>
      <c r="K12" s="22">
        <f t="shared" si="1"/>
        <v>-1.6681562904268503</v>
      </c>
      <c r="L12" s="22">
        <f t="shared" si="2"/>
        <v>1.7691962420940399E-4</v>
      </c>
      <c r="M12" s="32"/>
    </row>
    <row r="13" spans="1:13">
      <c r="A13" s="50"/>
      <c r="B13" s="12">
        <v>22</v>
      </c>
      <c r="C13" s="45" t="s">
        <v>15</v>
      </c>
      <c r="D13" s="45"/>
      <c r="E13" s="15">
        <f>IFERROR(VLOOKUP(C13,RA!B:D,3,0),0)</f>
        <v>7586893.3569999998</v>
      </c>
      <c r="F13" s="25">
        <f>IFERROR(VLOOKUP(C13,RA!B:I,8,0),0)</f>
        <v>809724.96459999995</v>
      </c>
      <c r="G13" s="16">
        <f t="shared" si="0"/>
        <v>6777168.3924000002</v>
      </c>
      <c r="H13" s="27">
        <f>RA!J17</f>
        <v>10.6726815113713</v>
      </c>
      <c r="I13" s="20">
        <f>IFERROR(VLOOKUP(B13,RMS!C:E,3,FALSE),0)</f>
        <v>7586893.2943213703</v>
      </c>
      <c r="J13" s="21">
        <f>IFERROR(VLOOKUP(B13,RMS!C:F,4,FALSE),0)</f>
        <v>6777168.3877649596</v>
      </c>
      <c r="K13" s="22">
        <f t="shared" si="1"/>
        <v>6.2678629532456398E-2</v>
      </c>
      <c r="L13" s="22">
        <f t="shared" si="2"/>
        <v>4.6350406482815742E-3</v>
      </c>
      <c r="M13" s="32"/>
    </row>
    <row r="14" spans="1:13">
      <c r="A14" s="50"/>
      <c r="B14" s="12">
        <v>23</v>
      </c>
      <c r="C14" s="45" t="s">
        <v>16</v>
      </c>
      <c r="D14" s="45"/>
      <c r="E14" s="15">
        <f>IFERROR(VLOOKUP(C14,RA!B:D,3,0),0)</f>
        <v>16494013.612500001</v>
      </c>
      <c r="F14" s="25">
        <f>IFERROR(VLOOKUP(C14,RA!B:I,8,0),0)</f>
        <v>1864898.301</v>
      </c>
      <c r="G14" s="16">
        <f t="shared" si="0"/>
        <v>14629115.311500002</v>
      </c>
      <c r="H14" s="27">
        <f>RA!J18</f>
        <v>11.3065160779708</v>
      </c>
      <c r="I14" s="20">
        <f>IFERROR(VLOOKUP(B14,RMS!C:E,3,FALSE),0)</f>
        <v>16494016.8592484</v>
      </c>
      <c r="J14" s="21">
        <f>IFERROR(VLOOKUP(B14,RMS!C:F,4,FALSE),0)</f>
        <v>14629115.188453799</v>
      </c>
      <c r="K14" s="22">
        <f t="shared" si="1"/>
        <v>-3.246748398989439</v>
      </c>
      <c r="L14" s="22">
        <f t="shared" si="2"/>
        <v>0.12304620258510113</v>
      </c>
      <c r="M14" s="32"/>
    </row>
    <row r="15" spans="1:13">
      <c r="A15" s="50"/>
      <c r="B15" s="12">
        <v>24</v>
      </c>
      <c r="C15" s="45" t="s">
        <v>17</v>
      </c>
      <c r="D15" s="45"/>
      <c r="E15" s="15">
        <f>IFERROR(VLOOKUP(C15,RA!B:D,3,0),0)</f>
        <v>2245051.5013000001</v>
      </c>
      <c r="F15" s="25">
        <f>IFERROR(VLOOKUP(C15,RA!B:I,8,0),0)</f>
        <v>126481.4792</v>
      </c>
      <c r="G15" s="16">
        <f t="shared" si="0"/>
        <v>2118570.0221000002</v>
      </c>
      <c r="H15" s="27">
        <f>RA!J19</f>
        <v>5.6337896536788001</v>
      </c>
      <c r="I15" s="20">
        <f>IFERROR(VLOOKUP(B15,RMS!C:E,3,FALSE),0)</f>
        <v>2245051.27558291</v>
      </c>
      <c r="J15" s="21">
        <f>IFERROR(VLOOKUP(B15,RMS!C:F,4,FALSE),0)</f>
        <v>2118570.01807692</v>
      </c>
      <c r="K15" s="22">
        <f t="shared" si="1"/>
        <v>0.22571709007024765</v>
      </c>
      <c r="L15" s="22">
        <f t="shared" si="2"/>
        <v>4.023080226033926E-3</v>
      </c>
      <c r="M15" s="32"/>
    </row>
    <row r="16" spans="1:13">
      <c r="A16" s="50"/>
      <c r="B16" s="12">
        <v>25</v>
      </c>
      <c r="C16" s="45" t="s">
        <v>18</v>
      </c>
      <c r="D16" s="45"/>
      <c r="E16" s="15">
        <f>IFERROR(VLOOKUP(C16,RA!B:D,3,0),0)</f>
        <v>3984147.827</v>
      </c>
      <c r="F16" s="25">
        <f>IFERROR(VLOOKUP(C16,RA!B:I,8,0),0)</f>
        <v>348874.5295</v>
      </c>
      <c r="G16" s="16">
        <f t="shared" si="0"/>
        <v>3635273.2974999999</v>
      </c>
      <c r="H16" s="27">
        <f>RA!J20</f>
        <v>8.7565658868309892</v>
      </c>
      <c r="I16" s="20">
        <f>IFERROR(VLOOKUP(B16,RMS!C:E,3,FALSE),0)</f>
        <v>3984149.4658465302</v>
      </c>
      <c r="J16" s="21">
        <f>IFERROR(VLOOKUP(B16,RMS!C:F,4,FALSE),0)</f>
        <v>3635273.2974999999</v>
      </c>
      <c r="K16" s="22">
        <f t="shared" si="1"/>
        <v>-1.6388465301133692</v>
      </c>
      <c r="L16" s="22">
        <f t="shared" si="2"/>
        <v>0</v>
      </c>
      <c r="M16" s="32"/>
    </row>
    <row r="17" spans="1:13">
      <c r="A17" s="50"/>
      <c r="B17" s="12">
        <v>26</v>
      </c>
      <c r="C17" s="45" t="s">
        <v>19</v>
      </c>
      <c r="D17" s="45"/>
      <c r="E17" s="15">
        <f>IFERROR(VLOOKUP(C17,RA!B:D,3,0),0)</f>
        <v>1873076.1379</v>
      </c>
      <c r="F17" s="25">
        <f>IFERROR(VLOOKUP(C17,RA!B:I,8,0),0)</f>
        <v>218312.95730000001</v>
      </c>
      <c r="G17" s="16">
        <f t="shared" si="0"/>
        <v>1654763.1806000001</v>
      </c>
      <c r="H17" s="27">
        <f>RA!J21</f>
        <v>11.655316774509901</v>
      </c>
      <c r="I17" s="20">
        <f>IFERROR(VLOOKUP(B17,RMS!C:E,3,FALSE),0)</f>
        <v>1873075.2750480401</v>
      </c>
      <c r="J17" s="21">
        <f>IFERROR(VLOOKUP(B17,RMS!C:F,4,FALSE),0)</f>
        <v>1654763.17976478</v>
      </c>
      <c r="K17" s="22">
        <f t="shared" si="1"/>
        <v>0.86285195988602936</v>
      </c>
      <c r="L17" s="22">
        <f t="shared" si="2"/>
        <v>8.3522009663283825E-4</v>
      </c>
      <c r="M17" s="32"/>
    </row>
    <row r="18" spans="1:13">
      <c r="A18" s="50"/>
      <c r="B18" s="12">
        <v>27</v>
      </c>
      <c r="C18" s="45" t="s">
        <v>20</v>
      </c>
      <c r="D18" s="45"/>
      <c r="E18" s="15">
        <f>IFERROR(VLOOKUP(C18,RA!B:D,3,0),0)</f>
        <v>3950230.6124999998</v>
      </c>
      <c r="F18" s="25">
        <f>IFERROR(VLOOKUP(C18,RA!B:I,8,0),0)</f>
        <v>236839.52499999999</v>
      </c>
      <c r="G18" s="16">
        <f t="shared" si="0"/>
        <v>3713391.0874999999</v>
      </c>
      <c r="H18" s="27">
        <f>RA!J22</f>
        <v>5.9955873019299597</v>
      </c>
      <c r="I18" s="20">
        <f>IFERROR(VLOOKUP(B18,RMS!C:E,3,FALSE),0)</f>
        <v>3950235.0333120399</v>
      </c>
      <c r="J18" s="21">
        <f>IFERROR(VLOOKUP(B18,RMS!C:F,4,FALSE),0)</f>
        <v>3713391.1117799599</v>
      </c>
      <c r="K18" s="22">
        <f t="shared" si="1"/>
        <v>-4.4208120401017368</v>
      </c>
      <c r="L18" s="22">
        <f t="shared" si="2"/>
        <v>-2.4279959965497255E-2</v>
      </c>
      <c r="M18" s="32"/>
    </row>
    <row r="19" spans="1:13">
      <c r="A19" s="50"/>
      <c r="B19" s="12">
        <v>29</v>
      </c>
      <c r="C19" s="45" t="s">
        <v>21</v>
      </c>
      <c r="D19" s="45"/>
      <c r="E19" s="15">
        <f>IFERROR(VLOOKUP(C19,RA!B:D,3,0),0)</f>
        <v>5637736.1629999997</v>
      </c>
      <c r="F19" s="25">
        <f>IFERROR(VLOOKUP(C19,RA!B:I,8,0),0)</f>
        <v>602478.89969999995</v>
      </c>
      <c r="G19" s="16">
        <f t="shared" si="0"/>
        <v>5035257.2632999998</v>
      </c>
      <c r="H19" s="27">
        <f>RA!J23</f>
        <v>10.6865394598282</v>
      </c>
      <c r="I19" s="20">
        <f>IFERROR(VLOOKUP(B19,RMS!C:E,3,FALSE),0)</f>
        <v>5637740.4376581199</v>
      </c>
      <c r="J19" s="21">
        <f>IFERROR(VLOOKUP(B19,RMS!C:F,4,FALSE),0)</f>
        <v>5035257.3261623904</v>
      </c>
      <c r="K19" s="22">
        <f t="shared" si="1"/>
        <v>-4.2746581202372909</v>
      </c>
      <c r="L19" s="22">
        <f t="shared" si="2"/>
        <v>-6.2862390652298927E-2</v>
      </c>
      <c r="M19" s="32"/>
    </row>
    <row r="20" spans="1:13">
      <c r="A20" s="50"/>
      <c r="B20" s="12">
        <v>31</v>
      </c>
      <c r="C20" s="45" t="s">
        <v>22</v>
      </c>
      <c r="D20" s="45"/>
      <c r="E20" s="15">
        <f>IFERROR(VLOOKUP(C20,RA!B:D,3,0),0)</f>
        <v>1231618.5325</v>
      </c>
      <c r="F20" s="25">
        <f>IFERROR(VLOOKUP(C20,RA!B:I,8,0),0)</f>
        <v>154865.269</v>
      </c>
      <c r="G20" s="16">
        <f t="shared" si="0"/>
        <v>1076753.2634999999</v>
      </c>
      <c r="H20" s="27">
        <f>RA!J24</f>
        <v>12.5741262341715</v>
      </c>
      <c r="I20" s="20">
        <f>IFERROR(VLOOKUP(B20,RMS!C:E,3,FALSE),0)</f>
        <v>1231618.6182794599</v>
      </c>
      <c r="J20" s="21">
        <f>IFERROR(VLOOKUP(B20,RMS!C:F,4,FALSE),0)</f>
        <v>1076753.2439315801</v>
      </c>
      <c r="K20" s="22">
        <f t="shared" si="1"/>
        <v>-8.5779459914192557E-2</v>
      </c>
      <c r="L20" s="22">
        <f t="shared" si="2"/>
        <v>1.9568419782444835E-2</v>
      </c>
      <c r="M20" s="32"/>
    </row>
    <row r="21" spans="1:13">
      <c r="A21" s="50"/>
      <c r="B21" s="12">
        <v>32</v>
      </c>
      <c r="C21" s="45" t="s">
        <v>23</v>
      </c>
      <c r="D21" s="45"/>
      <c r="E21" s="15">
        <f>IFERROR(VLOOKUP(C21,RA!B:D,3,0),0)</f>
        <v>1398658.0251</v>
      </c>
      <c r="F21" s="25">
        <f>IFERROR(VLOOKUP(C21,RA!B:I,8,0),0)</f>
        <v>-10023.063099999999</v>
      </c>
      <c r="G21" s="16">
        <f t="shared" si="0"/>
        <v>1408681.0881999999</v>
      </c>
      <c r="H21" s="27">
        <f>RA!J25</f>
        <v>-0.71661999717789304</v>
      </c>
      <c r="I21" s="20">
        <f>IFERROR(VLOOKUP(B21,RMS!C:E,3,FALSE),0)</f>
        <v>1398657.9843207099</v>
      </c>
      <c r="J21" s="21">
        <f>IFERROR(VLOOKUP(B21,RMS!C:F,4,FALSE),0)</f>
        <v>1408681.0679665599</v>
      </c>
      <c r="K21" s="22">
        <f t="shared" si="1"/>
        <v>4.0779290022328496E-2</v>
      </c>
      <c r="L21" s="22">
        <f t="shared" si="2"/>
        <v>2.0233439980074763E-2</v>
      </c>
      <c r="M21" s="32"/>
    </row>
    <row r="22" spans="1:13">
      <c r="A22" s="50"/>
      <c r="B22" s="12">
        <v>33</v>
      </c>
      <c r="C22" s="45" t="s">
        <v>24</v>
      </c>
      <c r="D22" s="45"/>
      <c r="E22" s="15">
        <f>IFERROR(VLOOKUP(C22,RA!B:D,3,0),0)</f>
        <v>3338948.8426000001</v>
      </c>
      <c r="F22" s="25">
        <f>IFERROR(VLOOKUP(C22,RA!B:I,8,0),0)</f>
        <v>593997.50690000004</v>
      </c>
      <c r="G22" s="16">
        <f t="shared" si="0"/>
        <v>2744951.3357000002</v>
      </c>
      <c r="H22" s="27">
        <f>RA!J26</f>
        <v>17.7899553093321</v>
      </c>
      <c r="I22" s="20">
        <f>IFERROR(VLOOKUP(B22,RMS!C:E,3,FALSE),0)</f>
        <v>3338948.8862704602</v>
      </c>
      <c r="J22" s="21">
        <f>IFERROR(VLOOKUP(B22,RMS!C:F,4,FALSE),0)</f>
        <v>2744951.2834156901</v>
      </c>
      <c r="K22" s="22">
        <f t="shared" si="1"/>
        <v>-4.3670460116118193E-2</v>
      </c>
      <c r="L22" s="22">
        <f t="shared" si="2"/>
        <v>5.2284310106188059E-2</v>
      </c>
      <c r="M22" s="32"/>
    </row>
    <row r="23" spans="1:13">
      <c r="A23" s="50"/>
      <c r="B23" s="12">
        <v>34</v>
      </c>
      <c r="C23" s="45" t="s">
        <v>25</v>
      </c>
      <c r="D23" s="45"/>
      <c r="E23" s="15">
        <f>IFERROR(VLOOKUP(C23,RA!B:D,3,0),0)</f>
        <v>673877.02879999997</v>
      </c>
      <c r="F23" s="25">
        <f>IFERROR(VLOOKUP(C23,RA!B:I,8,0),0)</f>
        <v>154733.0301</v>
      </c>
      <c r="G23" s="16">
        <f t="shared" si="0"/>
        <v>519143.9987</v>
      </c>
      <c r="H23" s="27">
        <f>RA!J27</f>
        <v>22.9616122062417</v>
      </c>
      <c r="I23" s="20">
        <f>IFERROR(VLOOKUP(B23,RMS!C:E,3,FALSE),0)</f>
        <v>673877.04791269195</v>
      </c>
      <c r="J23" s="21">
        <f>IFERROR(VLOOKUP(B23,RMS!C:F,4,FALSE),0)</f>
        <v>519144.011081476</v>
      </c>
      <c r="K23" s="22">
        <f t="shared" si="1"/>
        <v>-1.9112691981717944E-2</v>
      </c>
      <c r="L23" s="22">
        <f t="shared" si="2"/>
        <v>-1.2381476000882685E-2</v>
      </c>
      <c r="M23" s="32"/>
    </row>
    <row r="24" spans="1:13">
      <c r="A24" s="50"/>
      <c r="B24" s="12">
        <v>35</v>
      </c>
      <c r="C24" s="45" t="s">
        <v>26</v>
      </c>
      <c r="D24" s="45"/>
      <c r="E24" s="15">
        <f>IFERROR(VLOOKUP(C24,RA!B:D,3,0),0)</f>
        <v>3015348.2459999998</v>
      </c>
      <c r="F24" s="25">
        <f>IFERROR(VLOOKUP(C24,RA!B:I,8,0),0)</f>
        <v>5292.7919000000002</v>
      </c>
      <c r="G24" s="16">
        <f t="shared" si="0"/>
        <v>3010055.4540999997</v>
      </c>
      <c r="H24" s="27">
        <f>RA!J28</f>
        <v>0.17552837908593599</v>
      </c>
      <c r="I24" s="20">
        <f>IFERROR(VLOOKUP(B24,RMS!C:E,3,FALSE),0)</f>
        <v>3015348.25880796</v>
      </c>
      <c r="J24" s="21">
        <f>IFERROR(VLOOKUP(B24,RMS!C:F,4,FALSE),0)</f>
        <v>3010055.4535061899</v>
      </c>
      <c r="K24" s="22">
        <f t="shared" si="1"/>
        <v>-1.2807960156351328E-2</v>
      </c>
      <c r="L24" s="22">
        <f t="shared" si="2"/>
        <v>5.9380987659096718E-4</v>
      </c>
      <c r="M24" s="32"/>
    </row>
    <row r="25" spans="1:13">
      <c r="A25" s="50"/>
      <c r="B25" s="12">
        <v>36</v>
      </c>
      <c r="C25" s="45" t="s">
        <v>27</v>
      </c>
      <c r="D25" s="45"/>
      <c r="E25" s="15">
        <f>IFERROR(VLOOKUP(C25,RA!B:D,3,0),0)</f>
        <v>1466545.0378</v>
      </c>
      <c r="F25" s="25">
        <f>IFERROR(VLOOKUP(C25,RA!B:I,8,0),0)</f>
        <v>270904.96019999997</v>
      </c>
      <c r="G25" s="16">
        <f t="shared" si="0"/>
        <v>1195640.0776</v>
      </c>
      <c r="H25" s="27">
        <f>RA!J29</f>
        <v>18.4723246281199</v>
      </c>
      <c r="I25" s="20">
        <f>IFERROR(VLOOKUP(B25,RMS!C:E,3,FALSE),0)</f>
        <v>1466545.07588584</v>
      </c>
      <c r="J25" s="21">
        <f>IFERROR(VLOOKUP(B25,RMS!C:F,4,FALSE),0)</f>
        <v>1195640.0303004901</v>
      </c>
      <c r="K25" s="22">
        <f t="shared" si="1"/>
        <v>-3.8085839943960309E-2</v>
      </c>
      <c r="L25" s="22">
        <f t="shared" si="2"/>
        <v>4.729950986802578E-2</v>
      </c>
      <c r="M25" s="32"/>
    </row>
    <row r="26" spans="1:13">
      <c r="A26" s="50"/>
      <c r="B26" s="12">
        <v>37</v>
      </c>
      <c r="C26" s="45" t="s">
        <v>63</v>
      </c>
      <c r="D26" s="45"/>
      <c r="E26" s="15">
        <f>IFERROR(VLOOKUP(C26,RA!B:D,3,0),0)</f>
        <v>4654921.8459999999</v>
      </c>
      <c r="F26" s="25">
        <f>IFERROR(VLOOKUP(C26,RA!B:I,8,0),0)</f>
        <v>548001.24289999995</v>
      </c>
      <c r="G26" s="16">
        <f t="shared" si="0"/>
        <v>4106920.6030999999</v>
      </c>
      <c r="H26" s="27">
        <f>RA!J30</f>
        <v>11.7725122145907</v>
      </c>
      <c r="I26" s="20">
        <f>IFERROR(VLOOKUP(B26,RMS!C:E,3,FALSE),0)</f>
        <v>4654921.9222692298</v>
      </c>
      <c r="J26" s="21">
        <f>IFERROR(VLOOKUP(B26,RMS!C:F,4,FALSE),0)</f>
        <v>4106920.6518469499</v>
      </c>
      <c r="K26" s="22">
        <f t="shared" si="1"/>
        <v>-7.6269229874014854E-2</v>
      </c>
      <c r="L26" s="22">
        <f t="shared" si="2"/>
        <v>-4.874694999307394E-2</v>
      </c>
      <c r="M26" s="32"/>
    </row>
    <row r="27" spans="1:13">
      <c r="A27" s="50"/>
      <c r="B27" s="12">
        <v>38</v>
      </c>
      <c r="C27" s="45" t="s">
        <v>29</v>
      </c>
      <c r="D27" s="45"/>
      <c r="E27" s="15">
        <f>IFERROR(VLOOKUP(C27,RA!B:D,3,0),0)</f>
        <v>1635880.8798</v>
      </c>
      <c r="F27" s="25">
        <f>IFERROR(VLOOKUP(C27,RA!B:I,8,0),0)</f>
        <v>104555.3318</v>
      </c>
      <c r="G27" s="16">
        <f t="shared" si="0"/>
        <v>1531325.548</v>
      </c>
      <c r="H27" s="27">
        <f>RA!J31</f>
        <v>6.3913780698251603</v>
      </c>
      <c r="I27" s="20">
        <f>IFERROR(VLOOKUP(B27,RMS!C:E,3,FALSE),0)</f>
        <v>1635880.8224168101</v>
      </c>
      <c r="J27" s="21">
        <f>IFERROR(VLOOKUP(B27,RMS!C:F,4,FALSE),0)</f>
        <v>1531325.5469362801</v>
      </c>
      <c r="K27" s="22">
        <f t="shared" si="1"/>
        <v>5.7383189909160137E-2</v>
      </c>
      <c r="L27" s="22">
        <f t="shared" si="2"/>
        <v>1.0637198574841022E-3</v>
      </c>
      <c r="M27" s="32"/>
    </row>
    <row r="28" spans="1:13">
      <c r="A28" s="50"/>
      <c r="B28" s="12">
        <v>39</v>
      </c>
      <c r="C28" s="45" t="s">
        <v>30</v>
      </c>
      <c r="D28" s="45"/>
      <c r="E28" s="15">
        <f>IFERROR(VLOOKUP(C28,RA!B:D,3,0),0)</f>
        <v>327119.32870000001</v>
      </c>
      <c r="F28" s="25">
        <f>IFERROR(VLOOKUP(C28,RA!B:I,8,0),0)</f>
        <v>74678.490000000005</v>
      </c>
      <c r="G28" s="16">
        <f t="shared" si="0"/>
        <v>252440.83870000002</v>
      </c>
      <c r="H28" s="27">
        <f>RA!J32</f>
        <v>22.8291279200097</v>
      </c>
      <c r="I28" s="20">
        <f>IFERROR(VLOOKUP(B28,RMS!C:E,3,FALSE),0)</f>
        <v>327119.22304461797</v>
      </c>
      <c r="J28" s="21">
        <f>IFERROR(VLOOKUP(B28,RMS!C:F,4,FALSE),0)</f>
        <v>252440.90229875199</v>
      </c>
      <c r="K28" s="22">
        <f t="shared" si="1"/>
        <v>0.1056553820380941</v>
      </c>
      <c r="L28" s="22">
        <f t="shared" si="2"/>
        <v>-6.359875196358189E-2</v>
      </c>
      <c r="M28" s="32"/>
    </row>
    <row r="29" spans="1:13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50"/>
      <c r="B30" s="12">
        <v>42</v>
      </c>
      <c r="C30" s="45" t="s">
        <v>31</v>
      </c>
      <c r="D30" s="45"/>
      <c r="E30" s="15">
        <f>IFERROR(VLOOKUP(C30,RA!B:D,3,0),0)</f>
        <v>907356.89359999995</v>
      </c>
      <c r="F30" s="25">
        <f>IFERROR(VLOOKUP(C30,RA!B:I,8,0),0)</f>
        <v>121433.36350000001</v>
      </c>
      <c r="G30" s="16">
        <f t="shared" si="0"/>
        <v>785923.53009999997</v>
      </c>
      <c r="H30" s="27">
        <f>RA!J34</f>
        <v>13.383197323624801</v>
      </c>
      <c r="I30" s="20">
        <f>IFERROR(VLOOKUP(B30,RMS!C:E,3,FALSE),0)</f>
        <v>907356.89361504</v>
      </c>
      <c r="J30" s="21">
        <f>IFERROR(VLOOKUP(B30,RMS!C:F,4,FALSE),0)</f>
        <v>785923.50760000001</v>
      </c>
      <c r="K30" s="22">
        <f t="shared" si="1"/>
        <v>-1.5040044672787189E-5</v>
      </c>
      <c r="L30" s="22">
        <f t="shared" si="2"/>
        <v>2.2499999962747097E-2</v>
      </c>
      <c r="M30" s="32"/>
    </row>
    <row r="31" spans="1:13" s="36" customFormat="1" ht="12" thickBot="1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12.107173077056901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50"/>
      <c r="B32" s="12">
        <v>70</v>
      </c>
      <c r="C32" s="51" t="s">
        <v>61</v>
      </c>
      <c r="D32" s="52"/>
      <c r="E32" s="15">
        <f>IFERROR(VLOOKUP(C32,RA!B:D,3,0),0)</f>
        <v>457054.34</v>
      </c>
      <c r="F32" s="25">
        <f>IFERROR(VLOOKUP(C32,RA!B:I,8,0),0)</f>
        <v>55336.36</v>
      </c>
      <c r="G32" s="16">
        <f t="shared" si="0"/>
        <v>401717.98000000004</v>
      </c>
      <c r="H32" s="27">
        <f>RA!J34</f>
        <v>13.383197323624801</v>
      </c>
      <c r="I32" s="20">
        <f>IFERROR(VLOOKUP(B32,RMS!C:E,3,FALSE),0)</f>
        <v>457054.34</v>
      </c>
      <c r="J32" s="21">
        <f>IFERROR(VLOOKUP(B32,RMS!C:F,4,FALSE),0)</f>
        <v>401717.98</v>
      </c>
      <c r="K32" s="22">
        <f t="shared" si="1"/>
        <v>0</v>
      </c>
      <c r="L32" s="22">
        <f t="shared" si="2"/>
        <v>0</v>
      </c>
    </row>
    <row r="33" spans="1:13">
      <c r="A33" s="50"/>
      <c r="B33" s="12">
        <v>71</v>
      </c>
      <c r="C33" s="45" t="s">
        <v>35</v>
      </c>
      <c r="D33" s="45"/>
      <c r="E33" s="15">
        <f>IFERROR(VLOOKUP(C33,RA!B:D,3,0),0)</f>
        <v>729025.36</v>
      </c>
      <c r="F33" s="25">
        <f>IFERROR(VLOOKUP(C33,RA!B:I,8,0),0)</f>
        <v>-75401.7</v>
      </c>
      <c r="G33" s="16">
        <f t="shared" si="0"/>
        <v>804427.05999999994</v>
      </c>
      <c r="H33" s="27">
        <f>RA!J34</f>
        <v>13.383197323624801</v>
      </c>
      <c r="I33" s="20">
        <f>IFERROR(VLOOKUP(B33,RMS!C:E,3,FALSE),0)</f>
        <v>729025.36</v>
      </c>
      <c r="J33" s="21">
        <f>IFERROR(VLOOKUP(B33,RMS!C:F,4,FALSE),0)</f>
        <v>804427.06</v>
      </c>
      <c r="K33" s="22">
        <f t="shared" si="1"/>
        <v>0</v>
      </c>
      <c r="L33" s="22">
        <f t="shared" si="2"/>
        <v>0</v>
      </c>
      <c r="M33" s="32"/>
    </row>
    <row r="34" spans="1:13">
      <c r="A34" s="50"/>
      <c r="B34" s="12">
        <v>72</v>
      </c>
      <c r="C34" s="45" t="s">
        <v>36</v>
      </c>
      <c r="D34" s="45"/>
      <c r="E34" s="15">
        <f>IFERROR(VLOOKUP(C34,RA!B:D,3,0),0)</f>
        <v>13571.8</v>
      </c>
      <c r="F34" s="25">
        <f>IFERROR(VLOOKUP(C34,RA!B:I,8,0),0)</f>
        <v>558.98</v>
      </c>
      <c r="G34" s="16">
        <f t="shared" si="0"/>
        <v>13012.82</v>
      </c>
      <c r="H34" s="27">
        <f>RA!J35</f>
        <v>12.107173077056901</v>
      </c>
      <c r="I34" s="20">
        <f>IFERROR(VLOOKUP(B34,RMS!C:E,3,FALSE),0)</f>
        <v>13571.8</v>
      </c>
      <c r="J34" s="21">
        <f>IFERROR(VLOOKUP(B34,RMS!C:F,4,FALSE),0)</f>
        <v>13012.82</v>
      </c>
      <c r="K34" s="22">
        <f t="shared" si="1"/>
        <v>0</v>
      </c>
      <c r="L34" s="22">
        <f t="shared" si="2"/>
        <v>0</v>
      </c>
      <c r="M34" s="32"/>
    </row>
    <row r="35" spans="1:13">
      <c r="A35" s="50"/>
      <c r="B35" s="12">
        <v>73</v>
      </c>
      <c r="C35" s="45" t="s">
        <v>37</v>
      </c>
      <c r="D35" s="45"/>
      <c r="E35" s="15">
        <f>IFERROR(VLOOKUP(C35,RA!B:D,3,0),0)</f>
        <v>491638.62</v>
      </c>
      <c r="F35" s="25">
        <f>IFERROR(VLOOKUP(C35,RA!B:I,8,0),0)</f>
        <v>-39696.47</v>
      </c>
      <c r="G35" s="16">
        <f t="shared" si="0"/>
        <v>531335.09</v>
      </c>
      <c r="H35" s="27">
        <f>RA!J34</f>
        <v>13.383197323624801</v>
      </c>
      <c r="I35" s="20">
        <f>IFERROR(VLOOKUP(B35,RMS!C:E,3,FALSE),0)</f>
        <v>491638.62</v>
      </c>
      <c r="J35" s="21">
        <f>IFERROR(VLOOKUP(B35,RMS!C:F,4,FALSE),0)</f>
        <v>531335.09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12.107173077056901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50"/>
      <c r="B37" s="12">
        <v>75</v>
      </c>
      <c r="C37" s="45" t="s">
        <v>32</v>
      </c>
      <c r="D37" s="45"/>
      <c r="E37" s="15">
        <f>IFERROR(VLOOKUP(C37,RA!B:D,3,0),0)</f>
        <v>50633.333100000003</v>
      </c>
      <c r="F37" s="25">
        <f>IFERROR(VLOOKUP(C37,RA!B:I,8,0),0)</f>
        <v>5186.1525000000001</v>
      </c>
      <c r="G37" s="16">
        <f t="shared" si="0"/>
        <v>45447.180600000007</v>
      </c>
      <c r="H37" s="27">
        <f>RA!J35</f>
        <v>12.107173077056901</v>
      </c>
      <c r="I37" s="20">
        <f>IFERROR(VLOOKUP(B37,RMS!C:E,3,FALSE),0)</f>
        <v>50633.333333333299</v>
      </c>
      <c r="J37" s="21">
        <f>IFERROR(VLOOKUP(B37,RMS!C:F,4,FALSE),0)</f>
        <v>45447.1794017094</v>
      </c>
      <c r="K37" s="22">
        <f t="shared" si="1"/>
        <v>-2.3333329590968788E-4</v>
      </c>
      <c r="L37" s="22">
        <f t="shared" si="2"/>
        <v>1.1982906071352772E-3</v>
      </c>
      <c r="M37" s="32"/>
    </row>
    <row r="38" spans="1:13">
      <c r="A38" s="50"/>
      <c r="B38" s="12">
        <v>76</v>
      </c>
      <c r="C38" s="45" t="s">
        <v>33</v>
      </c>
      <c r="D38" s="45"/>
      <c r="E38" s="15">
        <f>IFERROR(VLOOKUP(C38,RA!B:D,3,0),0)</f>
        <v>1943693.6636000001</v>
      </c>
      <c r="F38" s="25">
        <f>IFERROR(VLOOKUP(C38,RA!B:I,8,0),0)</f>
        <v>102919.9301</v>
      </c>
      <c r="G38" s="16">
        <f t="shared" si="0"/>
        <v>1840773.7335000001</v>
      </c>
      <c r="H38" s="27">
        <f>RA!J36</f>
        <v>-10.342808925055801</v>
      </c>
      <c r="I38" s="20">
        <f>IFERROR(VLOOKUP(B38,RMS!C:E,3,FALSE),0)</f>
        <v>1943693.64033767</v>
      </c>
      <c r="J38" s="21">
        <f>IFERROR(VLOOKUP(B38,RMS!C:F,4,FALSE),0)</f>
        <v>1840773.7359786299</v>
      </c>
      <c r="K38" s="22">
        <f t="shared" si="1"/>
        <v>2.3262330098077655E-2</v>
      </c>
      <c r="L38" s="22">
        <f t="shared" si="2"/>
        <v>-2.4786298163235188E-3</v>
      </c>
      <c r="M38" s="32"/>
    </row>
    <row r="39" spans="1:13">
      <c r="A39" s="50"/>
      <c r="B39" s="12">
        <v>77</v>
      </c>
      <c r="C39" s="45" t="s">
        <v>38</v>
      </c>
      <c r="D39" s="45"/>
      <c r="E39" s="15">
        <f>IFERROR(VLOOKUP(C39,RA!B:D,3,0),0)</f>
        <v>254925.12</v>
      </c>
      <c r="F39" s="25">
        <f>IFERROR(VLOOKUP(C39,RA!B:I,8,0),0)</f>
        <v>-13598.36</v>
      </c>
      <c r="G39" s="16">
        <f t="shared" si="0"/>
        <v>268523.48</v>
      </c>
      <c r="H39" s="27">
        <f>RA!J37</f>
        <v>4.1186872780323904</v>
      </c>
      <c r="I39" s="20">
        <f>IFERROR(VLOOKUP(B39,RMS!C:E,3,FALSE),0)</f>
        <v>254925.12</v>
      </c>
      <c r="J39" s="21">
        <f>IFERROR(VLOOKUP(B39,RMS!C:F,4,FALSE),0)</f>
        <v>268523.48</v>
      </c>
      <c r="K39" s="22">
        <f t="shared" si="1"/>
        <v>0</v>
      </c>
      <c r="L39" s="22">
        <f t="shared" si="2"/>
        <v>0</v>
      </c>
      <c r="M39" s="32"/>
    </row>
    <row r="40" spans="1:13">
      <c r="A40" s="50"/>
      <c r="B40" s="12">
        <v>78</v>
      </c>
      <c r="C40" s="45" t="s">
        <v>39</v>
      </c>
      <c r="D40" s="45"/>
      <c r="E40" s="15">
        <f>IFERROR(VLOOKUP(C40,RA!B:D,3,0),0)</f>
        <v>111946.4</v>
      </c>
      <c r="F40" s="25">
        <f>IFERROR(VLOOKUP(C40,RA!B:I,8,0),0)</f>
        <v>15555.26</v>
      </c>
      <c r="G40" s="16">
        <f t="shared" si="0"/>
        <v>96391.14</v>
      </c>
      <c r="H40" s="27">
        <f>RA!J38</f>
        <v>-8.0743188970793192</v>
      </c>
      <c r="I40" s="20">
        <f>IFERROR(VLOOKUP(B40,RMS!C:E,3,FALSE),0)</f>
        <v>111946.4</v>
      </c>
      <c r="J40" s="21">
        <f>IFERROR(VLOOKUP(B40,RMS!C:F,4,FALSE),0)</f>
        <v>96391.14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50"/>
      <c r="B42" s="12">
        <v>99</v>
      </c>
      <c r="C42" s="45" t="s">
        <v>34</v>
      </c>
      <c r="D42" s="45"/>
      <c r="E42" s="15">
        <f>IFERROR(VLOOKUP(C42,RA!B:D,3,0),0)</f>
        <v>9423.1677999999993</v>
      </c>
      <c r="F42" s="25">
        <f>IFERROR(VLOOKUP(C42,RA!B:I,8,0),0)</f>
        <v>1646.6402</v>
      </c>
      <c r="G42" s="16">
        <f t="shared" si="0"/>
        <v>7776.5275999999994</v>
      </c>
      <c r="H42" s="27">
        <f>RA!J39</f>
        <v>0</v>
      </c>
      <c r="I42" s="20">
        <f>VLOOKUP(B42,RMS!C:E,3,FALSE)</f>
        <v>9423.1676877694608</v>
      </c>
      <c r="J42" s="21">
        <f>IFERROR(VLOOKUP(B42,RMS!C:F,4,FALSE),0)</f>
        <v>7776.5274185008702</v>
      </c>
      <c r="K42" s="22">
        <f t="shared" si="1"/>
        <v>1.1223053843423259E-4</v>
      </c>
      <c r="L42" s="22">
        <f t="shared" si="2"/>
        <v>1.8149912921217037E-4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4"/>
  <sheetViews>
    <sheetView workbookViewId="0">
      <selection sqref="A1:XFD1048576"/>
    </sheetView>
  </sheetViews>
  <sheetFormatPr defaultRowHeight="11.25"/>
  <cols>
    <col min="1" max="1" width="8.85546875" style="56" customWidth="1"/>
    <col min="2" max="3" width="9.140625" style="56"/>
    <col min="4" max="4" width="13.140625" style="56" bestFit="1" customWidth="1"/>
    <col min="5" max="5" width="12" style="56" bestFit="1" customWidth="1"/>
    <col min="6" max="7" width="14" style="56" bestFit="1" customWidth="1"/>
    <col min="8" max="8" width="9.140625" style="56"/>
    <col min="9" max="9" width="14" style="56" bestFit="1" customWidth="1"/>
    <col min="10" max="10" width="9.140625" style="56"/>
    <col min="11" max="11" width="14" style="56" bestFit="1" customWidth="1"/>
    <col min="12" max="12" width="12" style="56" bestFit="1" customWidth="1"/>
    <col min="13" max="13" width="14" style="56" bestFit="1" customWidth="1"/>
    <col min="14" max="15" width="15.85546875" style="56" bestFit="1" customWidth="1"/>
    <col min="16" max="18" width="12" style="56" bestFit="1" customWidth="1"/>
    <col min="19" max="20" width="9.140625" style="56"/>
    <col min="21" max="21" width="12" style="56" bestFit="1" customWidth="1"/>
    <col min="22" max="22" width="41.140625" style="56" bestFit="1" customWidth="1"/>
    <col min="23" max="16384" width="9.140625" style="56"/>
  </cols>
  <sheetData>
    <row r="1" spans="1:23" ht="12.7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 t="s">
        <v>45</v>
      </c>
      <c r="W1" s="55"/>
    </row>
    <row r="2" spans="1:23" ht="12.7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55"/>
    </row>
    <row r="3" spans="1:23" ht="23.25" thickBo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7" t="s">
        <v>46</v>
      </c>
      <c r="W3" s="55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5"/>
    </row>
    <row r="5" spans="1:23" ht="22.5" thickTop="1" thickBot="1">
      <c r="A5" s="59"/>
      <c r="B5" s="60"/>
      <c r="C5" s="61"/>
      <c r="D5" s="62" t="s">
        <v>0</v>
      </c>
      <c r="E5" s="62" t="s">
        <v>66</v>
      </c>
      <c r="F5" s="62" t="s">
        <v>67</v>
      </c>
      <c r="G5" s="62" t="s">
        <v>47</v>
      </c>
      <c r="H5" s="62" t="s">
        <v>48</v>
      </c>
      <c r="I5" s="62" t="s">
        <v>1</v>
      </c>
      <c r="J5" s="62" t="s">
        <v>2</v>
      </c>
      <c r="K5" s="62" t="s">
        <v>49</v>
      </c>
      <c r="L5" s="62" t="s">
        <v>50</v>
      </c>
      <c r="M5" s="62" t="s">
        <v>51</v>
      </c>
      <c r="N5" s="62" t="s">
        <v>52</v>
      </c>
      <c r="O5" s="62" t="s">
        <v>53</v>
      </c>
      <c r="P5" s="62" t="s">
        <v>68</v>
      </c>
      <c r="Q5" s="62" t="s">
        <v>69</v>
      </c>
      <c r="R5" s="62" t="s">
        <v>54</v>
      </c>
      <c r="S5" s="62" t="s">
        <v>55</v>
      </c>
      <c r="T5" s="62" t="s">
        <v>56</v>
      </c>
      <c r="U5" s="63" t="s">
        <v>57</v>
      </c>
    </row>
    <row r="6" spans="1:23" ht="12" thickBot="1">
      <c r="A6" s="64" t="s">
        <v>3</v>
      </c>
      <c r="B6" s="65" t="s">
        <v>4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7"/>
    </row>
    <row r="7" spans="1:23" ht="12" thickBot="1">
      <c r="A7" s="68" t="s">
        <v>5</v>
      </c>
      <c r="B7" s="69"/>
      <c r="C7" s="70"/>
      <c r="D7" s="71">
        <v>78132039.082599998</v>
      </c>
      <c r="E7" s="72"/>
      <c r="F7" s="72"/>
      <c r="G7" s="71">
        <v>34714337.1272</v>
      </c>
      <c r="H7" s="73">
        <v>125.071384184319</v>
      </c>
      <c r="I7" s="71">
        <v>7568557.2603000002</v>
      </c>
      <c r="J7" s="73">
        <v>9.6868805027584592</v>
      </c>
      <c r="K7" s="71">
        <v>1415782.6006</v>
      </c>
      <c r="L7" s="73">
        <v>4.0783800520583204</v>
      </c>
      <c r="M7" s="73">
        <v>4.3458470651443903</v>
      </c>
      <c r="N7" s="71">
        <v>974617456.26880002</v>
      </c>
      <c r="O7" s="71">
        <v>974617456.26880002</v>
      </c>
      <c r="P7" s="71">
        <v>1948494</v>
      </c>
      <c r="Q7" s="71">
        <v>1699156</v>
      </c>
      <c r="R7" s="73">
        <v>14.6742264983321</v>
      </c>
      <c r="S7" s="71">
        <v>40.098680869738402</v>
      </c>
      <c r="T7" s="71">
        <v>37.866062538695701</v>
      </c>
      <c r="U7" s="74">
        <v>5.5678099194719497</v>
      </c>
    </row>
    <row r="8" spans="1:23" ht="12" thickBot="1">
      <c r="A8" s="75">
        <v>42759</v>
      </c>
      <c r="B8" s="51" t="s">
        <v>6</v>
      </c>
      <c r="C8" s="52"/>
      <c r="D8" s="76">
        <v>3744415.8939</v>
      </c>
      <c r="E8" s="77"/>
      <c r="F8" s="77"/>
      <c r="G8" s="76">
        <v>1245988.4912</v>
      </c>
      <c r="H8" s="78">
        <v>200.51769501448501</v>
      </c>
      <c r="I8" s="76">
        <v>843252.11199999996</v>
      </c>
      <c r="J8" s="78">
        <v>22.520257789038201</v>
      </c>
      <c r="K8" s="76">
        <v>236953.0466</v>
      </c>
      <c r="L8" s="78">
        <v>19.017274097916602</v>
      </c>
      <c r="M8" s="78">
        <v>2.5587308291650399</v>
      </c>
      <c r="N8" s="76">
        <v>38514797.211400002</v>
      </c>
      <c r="O8" s="76">
        <v>38514797.211400002</v>
      </c>
      <c r="P8" s="76">
        <v>79772</v>
      </c>
      <c r="Q8" s="76">
        <v>65001</v>
      </c>
      <c r="R8" s="78">
        <v>22.724265780526402</v>
      </c>
      <c r="S8" s="76">
        <v>46.9389747517926</v>
      </c>
      <c r="T8" s="76">
        <v>38.598607369117403</v>
      </c>
      <c r="U8" s="79">
        <v>17.768533349477799</v>
      </c>
    </row>
    <row r="9" spans="1:23" ht="12" thickBot="1">
      <c r="A9" s="80"/>
      <c r="B9" s="51" t="s">
        <v>7</v>
      </c>
      <c r="C9" s="52"/>
      <c r="D9" s="76">
        <v>443853.39069999999</v>
      </c>
      <c r="E9" s="77"/>
      <c r="F9" s="77"/>
      <c r="G9" s="76">
        <v>149139.31280000001</v>
      </c>
      <c r="H9" s="78">
        <v>197.609920796148</v>
      </c>
      <c r="I9" s="76">
        <v>122873.2095</v>
      </c>
      <c r="J9" s="78">
        <v>27.6832873364371</v>
      </c>
      <c r="K9" s="76">
        <v>34565.751499999998</v>
      </c>
      <c r="L9" s="78">
        <v>23.176820954213198</v>
      </c>
      <c r="M9" s="78">
        <v>2.5547674842249601</v>
      </c>
      <c r="N9" s="76">
        <v>4361214.3505999995</v>
      </c>
      <c r="O9" s="76">
        <v>4361214.3505999995</v>
      </c>
      <c r="P9" s="76">
        <v>20122</v>
      </c>
      <c r="Q9" s="76">
        <v>16660</v>
      </c>
      <c r="R9" s="78">
        <v>20.7803121248499</v>
      </c>
      <c r="S9" s="76">
        <v>22.0581150332969</v>
      </c>
      <c r="T9" s="76">
        <v>21.317420852340899</v>
      </c>
      <c r="U9" s="79">
        <v>3.35792147170269</v>
      </c>
    </row>
    <row r="10" spans="1:23" ht="12" thickBot="1">
      <c r="A10" s="80"/>
      <c r="B10" s="51" t="s">
        <v>8</v>
      </c>
      <c r="C10" s="52"/>
      <c r="D10" s="76">
        <v>700711.30709999998</v>
      </c>
      <c r="E10" s="77"/>
      <c r="F10" s="77"/>
      <c r="G10" s="76">
        <v>257680.4179</v>
      </c>
      <c r="H10" s="78">
        <v>171.93036739482901</v>
      </c>
      <c r="I10" s="76">
        <v>135437.70759999999</v>
      </c>
      <c r="J10" s="78">
        <v>19.328603124806101</v>
      </c>
      <c r="K10" s="76">
        <v>54420.191299999999</v>
      </c>
      <c r="L10" s="78">
        <v>21.119257622874301</v>
      </c>
      <c r="M10" s="78">
        <v>1.48874001293707</v>
      </c>
      <c r="N10" s="76">
        <v>6949704.1557</v>
      </c>
      <c r="O10" s="76">
        <v>6949704.1557</v>
      </c>
      <c r="P10" s="76">
        <v>228841</v>
      </c>
      <c r="Q10" s="76">
        <v>201359</v>
      </c>
      <c r="R10" s="78">
        <v>13.6482600728053</v>
      </c>
      <c r="S10" s="76">
        <v>3.0620007214616298</v>
      </c>
      <c r="T10" s="76">
        <v>2.76646201361747</v>
      </c>
      <c r="U10" s="79">
        <v>9.6518170545395598</v>
      </c>
    </row>
    <row r="11" spans="1:23" ht="12" thickBot="1">
      <c r="A11" s="80"/>
      <c r="B11" s="51" t="s">
        <v>9</v>
      </c>
      <c r="C11" s="52"/>
      <c r="D11" s="76">
        <v>195501.5846</v>
      </c>
      <c r="E11" s="77"/>
      <c r="F11" s="77"/>
      <c r="G11" s="76">
        <v>139538.77359999999</v>
      </c>
      <c r="H11" s="78">
        <v>40.105563175166097</v>
      </c>
      <c r="I11" s="76">
        <v>36999.449999999997</v>
      </c>
      <c r="J11" s="78">
        <v>18.925396474766</v>
      </c>
      <c r="K11" s="76">
        <v>7005.0429000000004</v>
      </c>
      <c r="L11" s="78">
        <v>5.0201407961922904</v>
      </c>
      <c r="M11" s="78">
        <v>4.2818306080609503</v>
      </c>
      <c r="N11" s="76">
        <v>2513504.6151000001</v>
      </c>
      <c r="O11" s="76">
        <v>2513504.6151000001</v>
      </c>
      <c r="P11" s="76">
        <v>7263</v>
      </c>
      <c r="Q11" s="76">
        <v>6033</v>
      </c>
      <c r="R11" s="78">
        <v>20.3878667329687</v>
      </c>
      <c r="S11" s="76">
        <v>26.917469998623201</v>
      </c>
      <c r="T11" s="76">
        <v>24.795887999337001</v>
      </c>
      <c r="U11" s="79">
        <v>7.8818031538428199</v>
      </c>
    </row>
    <row r="12" spans="1:23" ht="12" thickBot="1">
      <c r="A12" s="80"/>
      <c r="B12" s="51" t="s">
        <v>10</v>
      </c>
      <c r="C12" s="52"/>
      <c r="D12" s="76">
        <v>855267.96629999997</v>
      </c>
      <c r="E12" s="77"/>
      <c r="F12" s="77"/>
      <c r="G12" s="76">
        <v>440871.39409999998</v>
      </c>
      <c r="H12" s="78">
        <v>93.994887793968601</v>
      </c>
      <c r="I12" s="76">
        <v>164629.147</v>
      </c>
      <c r="J12" s="78">
        <v>19.248838198887199</v>
      </c>
      <c r="K12" s="76">
        <v>46998.090900000003</v>
      </c>
      <c r="L12" s="78">
        <v>10.6602722537584</v>
      </c>
      <c r="M12" s="78">
        <v>2.5028900929250302</v>
      </c>
      <c r="N12" s="76">
        <v>11938851.183700001</v>
      </c>
      <c r="O12" s="76">
        <v>11938851.183700001</v>
      </c>
      <c r="P12" s="76">
        <v>6098</v>
      </c>
      <c r="Q12" s="76">
        <v>3209</v>
      </c>
      <c r="R12" s="78">
        <v>90.028046120286703</v>
      </c>
      <c r="S12" s="76">
        <v>140.25384819613001</v>
      </c>
      <c r="T12" s="76">
        <v>144.14894683702099</v>
      </c>
      <c r="U12" s="79">
        <v>-2.7771777323672202</v>
      </c>
    </row>
    <row r="13" spans="1:23" ht="12" thickBot="1">
      <c r="A13" s="80"/>
      <c r="B13" s="51" t="s">
        <v>11</v>
      </c>
      <c r="C13" s="52"/>
      <c r="D13" s="76">
        <v>1130327.379</v>
      </c>
      <c r="E13" s="77"/>
      <c r="F13" s="77"/>
      <c r="G13" s="76">
        <v>424781.50089999998</v>
      </c>
      <c r="H13" s="78">
        <v>166.09618747641699</v>
      </c>
      <c r="I13" s="76">
        <v>301472.8971</v>
      </c>
      <c r="J13" s="78">
        <v>26.671290344812601</v>
      </c>
      <c r="K13" s="76">
        <v>94725.879799999995</v>
      </c>
      <c r="L13" s="78">
        <v>22.2999070343932</v>
      </c>
      <c r="M13" s="78">
        <v>2.1825821806724499</v>
      </c>
      <c r="N13" s="76">
        <v>12507910.791300001</v>
      </c>
      <c r="O13" s="76">
        <v>12507910.791300001</v>
      </c>
      <c r="P13" s="76">
        <v>24550</v>
      </c>
      <c r="Q13" s="76">
        <v>18340</v>
      </c>
      <c r="R13" s="78">
        <v>33.860414394765598</v>
      </c>
      <c r="S13" s="76">
        <v>46.041848431771903</v>
      </c>
      <c r="T13" s="76">
        <v>35.5043030861505</v>
      </c>
      <c r="U13" s="79">
        <v>22.886885962531899</v>
      </c>
    </row>
    <row r="14" spans="1:23" ht="12" thickBot="1">
      <c r="A14" s="80"/>
      <c r="B14" s="51" t="s">
        <v>12</v>
      </c>
      <c r="C14" s="52"/>
      <c r="D14" s="76">
        <v>309977.7292</v>
      </c>
      <c r="E14" s="77"/>
      <c r="F14" s="77"/>
      <c r="G14" s="76">
        <v>221737.36439999999</v>
      </c>
      <c r="H14" s="78">
        <v>39.7949912676062</v>
      </c>
      <c r="I14" s="76">
        <v>62909.691800000001</v>
      </c>
      <c r="J14" s="78">
        <v>20.294906980046399</v>
      </c>
      <c r="K14" s="76">
        <v>38261.367299999998</v>
      </c>
      <c r="L14" s="78">
        <v>17.255263858453301</v>
      </c>
      <c r="M14" s="78">
        <v>0.64420919165635804</v>
      </c>
      <c r="N14" s="76">
        <v>4567801.3656000001</v>
      </c>
      <c r="O14" s="76">
        <v>4567801.3656000001</v>
      </c>
      <c r="P14" s="76">
        <v>4047</v>
      </c>
      <c r="Q14" s="76">
        <v>3072</v>
      </c>
      <c r="R14" s="78">
        <v>31.73828125</v>
      </c>
      <c r="S14" s="76">
        <v>76.594447541388703</v>
      </c>
      <c r="T14" s="76">
        <v>81.822766341145794</v>
      </c>
      <c r="U14" s="79">
        <v>-6.82597625230206</v>
      </c>
    </row>
    <row r="15" spans="1:23" ht="12" thickBot="1">
      <c r="A15" s="80"/>
      <c r="B15" s="51" t="s">
        <v>13</v>
      </c>
      <c r="C15" s="52"/>
      <c r="D15" s="76">
        <v>339247.57679999998</v>
      </c>
      <c r="E15" s="77"/>
      <c r="F15" s="77"/>
      <c r="G15" s="76">
        <v>222867.47940000001</v>
      </c>
      <c r="H15" s="78">
        <v>52.219416539961998</v>
      </c>
      <c r="I15" s="76">
        <v>17201.991099999999</v>
      </c>
      <c r="J15" s="78">
        <v>5.0706305000790799</v>
      </c>
      <c r="K15" s="76">
        <v>-5675.9947000000002</v>
      </c>
      <c r="L15" s="78">
        <v>-2.5468025731169099</v>
      </c>
      <c r="M15" s="78">
        <v>-4.0306566530092098</v>
      </c>
      <c r="N15" s="76">
        <v>4690339.5588999996</v>
      </c>
      <c r="O15" s="76">
        <v>4690339.5588999996</v>
      </c>
      <c r="P15" s="76">
        <v>9766</v>
      </c>
      <c r="Q15" s="76">
        <v>7515</v>
      </c>
      <c r="R15" s="78">
        <v>29.953426480372599</v>
      </c>
      <c r="S15" s="76">
        <v>34.7376179397911</v>
      </c>
      <c r="T15" s="76">
        <v>32.416685615435803</v>
      </c>
      <c r="U15" s="79">
        <v>6.6813226179701504</v>
      </c>
    </row>
    <row r="16" spans="1:23" ht="12" thickBot="1">
      <c r="A16" s="80"/>
      <c r="B16" s="51" t="s">
        <v>14</v>
      </c>
      <c r="C16" s="52"/>
      <c r="D16" s="76">
        <v>5929400.5784</v>
      </c>
      <c r="E16" s="77"/>
      <c r="F16" s="77"/>
      <c r="G16" s="76">
        <v>1047320.095</v>
      </c>
      <c r="H16" s="78">
        <v>466.14979572219499</v>
      </c>
      <c r="I16" s="76">
        <v>-394775.31809999997</v>
      </c>
      <c r="J16" s="78">
        <v>-6.6579296318436096</v>
      </c>
      <c r="K16" s="76">
        <v>20349.275799999999</v>
      </c>
      <c r="L16" s="78">
        <v>1.94298532961883</v>
      </c>
      <c r="M16" s="78">
        <v>-20.399968921744101</v>
      </c>
      <c r="N16" s="76">
        <v>46346640.504299998</v>
      </c>
      <c r="O16" s="76">
        <v>46346640.504299998</v>
      </c>
      <c r="P16" s="76">
        <v>127330</v>
      </c>
      <c r="Q16" s="76">
        <v>106612</v>
      </c>
      <c r="R16" s="78">
        <v>19.4330844557836</v>
      </c>
      <c r="S16" s="76">
        <v>46.567192165239902</v>
      </c>
      <c r="T16" s="76">
        <v>44.363243602971501</v>
      </c>
      <c r="U16" s="79">
        <v>4.7328354143575302</v>
      </c>
    </row>
    <row r="17" spans="1:21" ht="12" thickBot="1">
      <c r="A17" s="80"/>
      <c r="B17" s="51" t="s">
        <v>15</v>
      </c>
      <c r="C17" s="52"/>
      <c r="D17" s="76">
        <v>7586893.3569999998</v>
      </c>
      <c r="E17" s="77"/>
      <c r="F17" s="77"/>
      <c r="G17" s="76">
        <v>1034152.5193</v>
      </c>
      <c r="H17" s="78">
        <v>633.63389010892104</v>
      </c>
      <c r="I17" s="76">
        <v>809724.96459999995</v>
      </c>
      <c r="J17" s="78">
        <v>10.6726815113713</v>
      </c>
      <c r="K17" s="76">
        <v>87213.589399999997</v>
      </c>
      <c r="L17" s="78">
        <v>8.4333391615226496</v>
      </c>
      <c r="M17" s="78">
        <v>8.2843898545012795</v>
      </c>
      <c r="N17" s="76">
        <v>73672364.937900007</v>
      </c>
      <c r="O17" s="76">
        <v>73672364.937900007</v>
      </c>
      <c r="P17" s="76">
        <v>36356</v>
      </c>
      <c r="Q17" s="76">
        <v>29779</v>
      </c>
      <c r="R17" s="78">
        <v>22.0860337821955</v>
      </c>
      <c r="S17" s="76">
        <v>208.68339082957399</v>
      </c>
      <c r="T17" s="76">
        <v>227.570008777998</v>
      </c>
      <c r="U17" s="79">
        <v>-9.0503694967501804</v>
      </c>
    </row>
    <row r="18" spans="1:21" ht="12" customHeight="1" thickBot="1">
      <c r="A18" s="80"/>
      <c r="B18" s="51" t="s">
        <v>16</v>
      </c>
      <c r="C18" s="52"/>
      <c r="D18" s="76">
        <v>16494013.612500001</v>
      </c>
      <c r="E18" s="77"/>
      <c r="F18" s="77"/>
      <c r="G18" s="76">
        <v>5224648.8770000003</v>
      </c>
      <c r="H18" s="78">
        <v>215.69611663494001</v>
      </c>
      <c r="I18" s="76">
        <v>1864898.301</v>
      </c>
      <c r="J18" s="78">
        <v>11.3065160779708</v>
      </c>
      <c r="K18" s="76">
        <v>234296.07060000001</v>
      </c>
      <c r="L18" s="78">
        <v>4.48443667920768</v>
      </c>
      <c r="M18" s="78">
        <v>6.9595799290370204</v>
      </c>
      <c r="N18" s="76">
        <v>145717240.31380001</v>
      </c>
      <c r="O18" s="76">
        <v>145717240.31380001</v>
      </c>
      <c r="P18" s="76">
        <v>219486</v>
      </c>
      <c r="Q18" s="76">
        <v>189908</v>
      </c>
      <c r="R18" s="78">
        <v>15.5749099563999</v>
      </c>
      <c r="S18" s="76">
        <v>75.148363050490701</v>
      </c>
      <c r="T18" s="76">
        <v>70.698944760094406</v>
      </c>
      <c r="U18" s="79">
        <v>5.9208452583416404</v>
      </c>
    </row>
    <row r="19" spans="1:21" ht="12" customHeight="1" thickBot="1">
      <c r="A19" s="80"/>
      <c r="B19" s="51" t="s">
        <v>17</v>
      </c>
      <c r="C19" s="52"/>
      <c r="D19" s="76">
        <v>2245051.5013000001</v>
      </c>
      <c r="E19" s="77"/>
      <c r="F19" s="77"/>
      <c r="G19" s="76">
        <v>816277.57799999998</v>
      </c>
      <c r="H19" s="78">
        <v>175.03530193744999</v>
      </c>
      <c r="I19" s="76">
        <v>126481.4792</v>
      </c>
      <c r="J19" s="78">
        <v>5.6337896536788001</v>
      </c>
      <c r="K19" s="76">
        <v>55496.778299999998</v>
      </c>
      <c r="L19" s="78">
        <v>6.7987630428334498</v>
      </c>
      <c r="M19" s="78">
        <v>1.27907786856161</v>
      </c>
      <c r="N19" s="76">
        <v>24748605.002999999</v>
      </c>
      <c r="O19" s="76">
        <v>24748605.002999999</v>
      </c>
      <c r="P19" s="76">
        <v>31669</v>
      </c>
      <c r="Q19" s="76">
        <v>26851</v>
      </c>
      <c r="R19" s="78">
        <v>17.943465792707901</v>
      </c>
      <c r="S19" s="76">
        <v>70.891139641289598</v>
      </c>
      <c r="T19" s="76">
        <v>67.503377349074498</v>
      </c>
      <c r="U19" s="79">
        <v>4.7788232906922099</v>
      </c>
    </row>
    <row r="20" spans="1:21" ht="12" thickBot="1">
      <c r="A20" s="80"/>
      <c r="B20" s="51" t="s">
        <v>18</v>
      </c>
      <c r="C20" s="52"/>
      <c r="D20" s="76">
        <v>3984147.827</v>
      </c>
      <c r="E20" s="77"/>
      <c r="F20" s="77"/>
      <c r="G20" s="76">
        <v>1992663.4262000001</v>
      </c>
      <c r="H20" s="78">
        <v>99.940831683640198</v>
      </c>
      <c r="I20" s="76">
        <v>348874.5295</v>
      </c>
      <c r="J20" s="78">
        <v>8.7565658868309892</v>
      </c>
      <c r="K20" s="76">
        <v>136878.50049999999</v>
      </c>
      <c r="L20" s="78">
        <v>6.8691229386904897</v>
      </c>
      <c r="M20" s="78">
        <v>1.5487898262006501</v>
      </c>
      <c r="N20" s="76">
        <v>61522161.122699998</v>
      </c>
      <c r="O20" s="76">
        <v>61522161.122699998</v>
      </c>
      <c r="P20" s="76">
        <v>98525</v>
      </c>
      <c r="Q20" s="76">
        <v>85089</v>
      </c>
      <c r="R20" s="78">
        <v>15.7905252147751</v>
      </c>
      <c r="S20" s="76">
        <v>40.437937853336699</v>
      </c>
      <c r="T20" s="76">
        <v>43.486838694778399</v>
      </c>
      <c r="U20" s="79">
        <v>-7.5397040583515196</v>
      </c>
    </row>
    <row r="21" spans="1:21" ht="12" customHeight="1" thickBot="1">
      <c r="A21" s="80"/>
      <c r="B21" s="51" t="s">
        <v>19</v>
      </c>
      <c r="C21" s="52"/>
      <c r="D21" s="76">
        <v>1873076.1379</v>
      </c>
      <c r="E21" s="77"/>
      <c r="F21" s="77"/>
      <c r="G21" s="76">
        <v>566157.26269999996</v>
      </c>
      <c r="H21" s="78">
        <v>230.840256109639</v>
      </c>
      <c r="I21" s="76">
        <v>218312.95730000001</v>
      </c>
      <c r="J21" s="78">
        <v>11.655316774509901</v>
      </c>
      <c r="K21" s="76">
        <v>78734.311799999996</v>
      </c>
      <c r="L21" s="78">
        <v>13.906791802778701</v>
      </c>
      <c r="M21" s="78">
        <v>1.77278040931578</v>
      </c>
      <c r="N21" s="76">
        <v>18033682.642200001</v>
      </c>
      <c r="O21" s="76">
        <v>18033682.642200001</v>
      </c>
      <c r="P21" s="76">
        <v>60252</v>
      </c>
      <c r="Q21" s="76">
        <v>53049</v>
      </c>
      <c r="R21" s="78">
        <v>13.578012780636801</v>
      </c>
      <c r="S21" s="76">
        <v>31.087368683197202</v>
      </c>
      <c r="T21" s="76">
        <v>23.8870605572207</v>
      </c>
      <c r="U21" s="79">
        <v>23.161523251944899</v>
      </c>
    </row>
    <row r="22" spans="1:21" ht="12" customHeight="1" thickBot="1">
      <c r="A22" s="80"/>
      <c r="B22" s="51" t="s">
        <v>20</v>
      </c>
      <c r="C22" s="52"/>
      <c r="D22" s="76">
        <v>3950230.6124999998</v>
      </c>
      <c r="E22" s="77"/>
      <c r="F22" s="77"/>
      <c r="G22" s="76">
        <v>1746618.3108000001</v>
      </c>
      <c r="H22" s="78">
        <v>126.16450246022499</v>
      </c>
      <c r="I22" s="76">
        <v>236839.52499999999</v>
      </c>
      <c r="J22" s="78">
        <v>5.9955873019299597</v>
      </c>
      <c r="K22" s="76">
        <v>122830.7895</v>
      </c>
      <c r="L22" s="78">
        <v>7.0324918008983897</v>
      </c>
      <c r="M22" s="78">
        <v>0.92817717743318795</v>
      </c>
      <c r="N22" s="76">
        <v>45782959.212300003</v>
      </c>
      <c r="O22" s="76">
        <v>45782959.212300003</v>
      </c>
      <c r="P22" s="76">
        <v>148668</v>
      </c>
      <c r="Q22" s="76">
        <v>130026</v>
      </c>
      <c r="R22" s="78">
        <v>14.337132573485301</v>
      </c>
      <c r="S22" s="76">
        <v>26.570819628299301</v>
      </c>
      <c r="T22" s="76">
        <v>26.0211664313291</v>
      </c>
      <c r="U22" s="79">
        <v>2.0686347077708298</v>
      </c>
    </row>
    <row r="23" spans="1:21" ht="12" thickBot="1">
      <c r="A23" s="80"/>
      <c r="B23" s="51" t="s">
        <v>21</v>
      </c>
      <c r="C23" s="52"/>
      <c r="D23" s="76">
        <v>5637736.1629999997</v>
      </c>
      <c r="E23" s="77"/>
      <c r="F23" s="77"/>
      <c r="G23" s="76">
        <v>4813577.2824999997</v>
      </c>
      <c r="H23" s="78">
        <v>17.121546661279801</v>
      </c>
      <c r="I23" s="76">
        <v>602478.89969999995</v>
      </c>
      <c r="J23" s="78">
        <v>10.6865394598282</v>
      </c>
      <c r="K23" s="76">
        <v>-149145.49540000001</v>
      </c>
      <c r="L23" s="78">
        <v>-3.0984335899669899</v>
      </c>
      <c r="M23" s="78">
        <v>-5.0395380234862897</v>
      </c>
      <c r="N23" s="76">
        <v>110857346.53730001</v>
      </c>
      <c r="O23" s="76">
        <v>110857346.53730001</v>
      </c>
      <c r="P23" s="76">
        <v>144464</v>
      </c>
      <c r="Q23" s="76">
        <v>132778</v>
      </c>
      <c r="R23" s="78">
        <v>8.8011568181475894</v>
      </c>
      <c r="S23" s="76">
        <v>39.025197717078299</v>
      </c>
      <c r="T23" s="76">
        <v>40.163866998297898</v>
      </c>
      <c r="U23" s="79">
        <v>-2.9177796598870098</v>
      </c>
    </row>
    <row r="24" spans="1:21" ht="12" thickBot="1">
      <c r="A24" s="80"/>
      <c r="B24" s="51" t="s">
        <v>22</v>
      </c>
      <c r="C24" s="52"/>
      <c r="D24" s="76">
        <v>1231618.5325</v>
      </c>
      <c r="E24" s="77"/>
      <c r="F24" s="77"/>
      <c r="G24" s="76">
        <v>453913.99</v>
      </c>
      <c r="H24" s="78">
        <v>171.333018949251</v>
      </c>
      <c r="I24" s="76">
        <v>154865.269</v>
      </c>
      <c r="J24" s="78">
        <v>12.5741262341715</v>
      </c>
      <c r="K24" s="76">
        <v>59394.698900000003</v>
      </c>
      <c r="L24" s="78">
        <v>13.0850117441853</v>
      </c>
      <c r="M24" s="78">
        <v>1.60739210515637</v>
      </c>
      <c r="N24" s="76">
        <v>12986836.2962</v>
      </c>
      <c r="O24" s="76">
        <v>12986836.2962</v>
      </c>
      <c r="P24" s="76">
        <v>51024</v>
      </c>
      <c r="Q24" s="76">
        <v>44338</v>
      </c>
      <c r="R24" s="78">
        <v>15.0796156795525</v>
      </c>
      <c r="S24" s="76">
        <v>24.138023920116002</v>
      </c>
      <c r="T24" s="76">
        <v>21.615822217961998</v>
      </c>
      <c r="U24" s="79">
        <v>10.449081128186601</v>
      </c>
    </row>
    <row r="25" spans="1:21" ht="12" thickBot="1">
      <c r="A25" s="80"/>
      <c r="B25" s="51" t="s">
        <v>23</v>
      </c>
      <c r="C25" s="52"/>
      <c r="D25" s="76">
        <v>1398658.0251</v>
      </c>
      <c r="E25" s="77"/>
      <c r="F25" s="77"/>
      <c r="G25" s="76">
        <v>617871.00919999997</v>
      </c>
      <c r="H25" s="78">
        <v>126.36731684675399</v>
      </c>
      <c r="I25" s="76">
        <v>-10023.063099999999</v>
      </c>
      <c r="J25" s="78">
        <v>-0.71661999717789304</v>
      </c>
      <c r="K25" s="76">
        <v>47472.051099999997</v>
      </c>
      <c r="L25" s="78">
        <v>7.6831653198076602</v>
      </c>
      <c r="M25" s="78">
        <v>-1.2111360867658001</v>
      </c>
      <c r="N25" s="76">
        <v>19770210.5242</v>
      </c>
      <c r="O25" s="76">
        <v>19770210.5242</v>
      </c>
      <c r="P25" s="76">
        <v>41494</v>
      </c>
      <c r="Q25" s="76">
        <v>33947</v>
      </c>
      <c r="R25" s="78">
        <v>22.2317141426341</v>
      </c>
      <c r="S25" s="76">
        <v>33.7074763845375</v>
      </c>
      <c r="T25" s="76">
        <v>30.973291492620799</v>
      </c>
      <c r="U25" s="79">
        <v>8.1115087368893501</v>
      </c>
    </row>
    <row r="26" spans="1:21" ht="12" thickBot="1">
      <c r="A26" s="80"/>
      <c r="B26" s="51" t="s">
        <v>24</v>
      </c>
      <c r="C26" s="52"/>
      <c r="D26" s="76">
        <v>3338948.8426000001</v>
      </c>
      <c r="E26" s="77"/>
      <c r="F26" s="77"/>
      <c r="G26" s="76">
        <v>1259632.2302999999</v>
      </c>
      <c r="H26" s="78">
        <v>165.073309675855</v>
      </c>
      <c r="I26" s="76">
        <v>593997.50690000004</v>
      </c>
      <c r="J26" s="78">
        <v>17.7899553093321</v>
      </c>
      <c r="K26" s="76">
        <v>239605.8597</v>
      </c>
      <c r="L26" s="78">
        <v>19.0218901943256</v>
      </c>
      <c r="M26" s="78">
        <v>1.47906085286778</v>
      </c>
      <c r="N26" s="76">
        <v>38777495.249899998</v>
      </c>
      <c r="O26" s="76">
        <v>38777495.249899998</v>
      </c>
      <c r="P26" s="76">
        <v>120153</v>
      </c>
      <c r="Q26" s="76">
        <v>106127</v>
      </c>
      <c r="R26" s="78">
        <v>13.2162409188991</v>
      </c>
      <c r="S26" s="76">
        <v>27.789142531605499</v>
      </c>
      <c r="T26" s="76">
        <v>28.065733987580899</v>
      </c>
      <c r="U26" s="79">
        <v>-0.99532202427910399</v>
      </c>
    </row>
    <row r="27" spans="1:21" ht="12" thickBot="1">
      <c r="A27" s="80"/>
      <c r="B27" s="51" t="s">
        <v>25</v>
      </c>
      <c r="C27" s="52"/>
      <c r="D27" s="76">
        <v>673877.02879999997</v>
      </c>
      <c r="E27" s="77"/>
      <c r="F27" s="77"/>
      <c r="G27" s="76">
        <v>343533.13660000003</v>
      </c>
      <c r="H27" s="78">
        <v>96.160706786385703</v>
      </c>
      <c r="I27" s="76">
        <v>154733.0301</v>
      </c>
      <c r="J27" s="78">
        <v>22.9616122062417</v>
      </c>
      <c r="K27" s="76">
        <v>84890.716199999995</v>
      </c>
      <c r="L27" s="78">
        <v>24.711070681616398</v>
      </c>
      <c r="M27" s="78">
        <v>0.82273206101187302</v>
      </c>
      <c r="N27" s="76">
        <v>8583512.0424000006</v>
      </c>
      <c r="O27" s="76">
        <v>8583512.0424000006</v>
      </c>
      <c r="P27" s="76">
        <v>48939</v>
      </c>
      <c r="Q27" s="76">
        <v>45131</v>
      </c>
      <c r="R27" s="78">
        <v>8.4376592586027392</v>
      </c>
      <c r="S27" s="76">
        <v>13.769734338666501</v>
      </c>
      <c r="T27" s="76">
        <v>13.031088646384999</v>
      </c>
      <c r="U27" s="79">
        <v>5.3642697390853797</v>
      </c>
    </row>
    <row r="28" spans="1:21" ht="12" thickBot="1">
      <c r="A28" s="80"/>
      <c r="B28" s="51" t="s">
        <v>26</v>
      </c>
      <c r="C28" s="52"/>
      <c r="D28" s="76">
        <v>3015348.2459999998</v>
      </c>
      <c r="E28" s="77"/>
      <c r="F28" s="77"/>
      <c r="G28" s="76">
        <v>1473810.5656999999</v>
      </c>
      <c r="H28" s="78">
        <v>104.59537447866199</v>
      </c>
      <c r="I28" s="76">
        <v>5292.7919000000002</v>
      </c>
      <c r="J28" s="78">
        <v>0.17552837908593599</v>
      </c>
      <c r="K28" s="76">
        <v>63083.887900000002</v>
      </c>
      <c r="L28" s="78">
        <v>4.2803253937888401</v>
      </c>
      <c r="M28" s="78">
        <v>-0.91609914867025799</v>
      </c>
      <c r="N28" s="76">
        <v>44026285.416599996</v>
      </c>
      <c r="O28" s="76">
        <v>44026285.416599996</v>
      </c>
      <c r="P28" s="76">
        <v>55044</v>
      </c>
      <c r="Q28" s="76">
        <v>48696</v>
      </c>
      <c r="R28" s="78">
        <v>13.0359783144406</v>
      </c>
      <c r="S28" s="76">
        <v>54.7806890124264</v>
      </c>
      <c r="T28" s="76">
        <v>44.575438192048601</v>
      </c>
      <c r="U28" s="79">
        <v>18.629285254267</v>
      </c>
    </row>
    <row r="29" spans="1:21" ht="12" thickBot="1">
      <c r="A29" s="80"/>
      <c r="B29" s="51" t="s">
        <v>27</v>
      </c>
      <c r="C29" s="52"/>
      <c r="D29" s="76">
        <v>1466545.0378</v>
      </c>
      <c r="E29" s="77"/>
      <c r="F29" s="77"/>
      <c r="G29" s="76">
        <v>727258.67949999997</v>
      </c>
      <c r="H29" s="78">
        <v>101.653837780014</v>
      </c>
      <c r="I29" s="76">
        <v>270904.96019999997</v>
      </c>
      <c r="J29" s="78">
        <v>18.4723246281199</v>
      </c>
      <c r="K29" s="76">
        <v>123556.79640000001</v>
      </c>
      <c r="L29" s="78">
        <v>16.989387666702999</v>
      </c>
      <c r="M29" s="78">
        <v>1.1925540973317099</v>
      </c>
      <c r="N29" s="76">
        <v>22187857.105099998</v>
      </c>
      <c r="O29" s="76">
        <v>22187857.105099998</v>
      </c>
      <c r="P29" s="76">
        <v>129914</v>
      </c>
      <c r="Q29" s="76">
        <v>120285</v>
      </c>
      <c r="R29" s="78">
        <v>8.0051544249075004</v>
      </c>
      <c r="S29" s="76">
        <v>11.288583507551101</v>
      </c>
      <c r="T29" s="76">
        <v>10.001303904061199</v>
      </c>
      <c r="U29" s="79">
        <v>11.4033758321305</v>
      </c>
    </row>
    <row r="30" spans="1:21" ht="12" thickBot="1">
      <c r="A30" s="80"/>
      <c r="B30" s="51" t="s">
        <v>28</v>
      </c>
      <c r="C30" s="52"/>
      <c r="D30" s="76">
        <v>4654921.8459999999</v>
      </c>
      <c r="E30" s="77"/>
      <c r="F30" s="77"/>
      <c r="G30" s="76">
        <v>1146929.9835000001</v>
      </c>
      <c r="H30" s="78">
        <v>305.85928635285399</v>
      </c>
      <c r="I30" s="76">
        <v>548001.24289999995</v>
      </c>
      <c r="J30" s="78">
        <v>11.7725122145907</v>
      </c>
      <c r="K30" s="76">
        <v>135415.43840000001</v>
      </c>
      <c r="L30" s="78">
        <v>11.8067746373465</v>
      </c>
      <c r="M30" s="78">
        <v>3.04681511484144</v>
      </c>
      <c r="N30" s="76">
        <v>42412751.404899999</v>
      </c>
      <c r="O30" s="76">
        <v>42412751.404899999</v>
      </c>
      <c r="P30" s="76">
        <v>143314</v>
      </c>
      <c r="Q30" s="76">
        <v>125938</v>
      </c>
      <c r="R30" s="78">
        <v>13.797265321031</v>
      </c>
      <c r="S30" s="76">
        <v>32.480580027073401</v>
      </c>
      <c r="T30" s="76">
        <v>29.3599299750671</v>
      </c>
      <c r="U30" s="79">
        <v>9.6077411468797091</v>
      </c>
    </row>
    <row r="31" spans="1:21" ht="12" thickBot="1">
      <c r="A31" s="80"/>
      <c r="B31" s="51" t="s">
        <v>29</v>
      </c>
      <c r="C31" s="52"/>
      <c r="D31" s="76">
        <v>1635880.8798</v>
      </c>
      <c r="E31" s="77"/>
      <c r="F31" s="77"/>
      <c r="G31" s="76">
        <v>1741868.3074</v>
      </c>
      <c r="H31" s="78">
        <v>-6.0846980882384898</v>
      </c>
      <c r="I31" s="76">
        <v>104555.3318</v>
      </c>
      <c r="J31" s="78">
        <v>6.3913780698251603</v>
      </c>
      <c r="K31" s="76">
        <v>-14402.377899999999</v>
      </c>
      <c r="L31" s="78">
        <v>-0.82683506203162505</v>
      </c>
      <c r="M31" s="78">
        <v>-8.2595881406500204</v>
      </c>
      <c r="N31" s="76">
        <v>61864052.186800003</v>
      </c>
      <c r="O31" s="76">
        <v>61864052.186800003</v>
      </c>
      <c r="P31" s="76">
        <v>40000</v>
      </c>
      <c r="Q31" s="76">
        <v>36544</v>
      </c>
      <c r="R31" s="78">
        <v>9.4570928196147097</v>
      </c>
      <c r="S31" s="76">
        <v>40.897021995000003</v>
      </c>
      <c r="T31" s="76">
        <v>38.125854156633103</v>
      </c>
      <c r="U31" s="79">
        <v>6.7759648580419798</v>
      </c>
    </row>
    <row r="32" spans="1:21" ht="12" thickBot="1">
      <c r="A32" s="80"/>
      <c r="B32" s="51" t="s">
        <v>30</v>
      </c>
      <c r="C32" s="52"/>
      <c r="D32" s="76">
        <v>327119.32870000001</v>
      </c>
      <c r="E32" s="77"/>
      <c r="F32" s="77"/>
      <c r="G32" s="76">
        <v>137138.8175</v>
      </c>
      <c r="H32" s="78">
        <v>138.53153663075699</v>
      </c>
      <c r="I32" s="76">
        <v>74678.490000000005</v>
      </c>
      <c r="J32" s="78">
        <v>22.8291279200097</v>
      </c>
      <c r="K32" s="76">
        <v>35500.049800000001</v>
      </c>
      <c r="L32" s="78">
        <v>25.886215476518899</v>
      </c>
      <c r="M32" s="78">
        <v>1.10361648563096</v>
      </c>
      <c r="N32" s="76">
        <v>4188963.0586999999</v>
      </c>
      <c r="O32" s="76">
        <v>4188963.0586999999</v>
      </c>
      <c r="P32" s="76">
        <v>34972</v>
      </c>
      <c r="Q32" s="76">
        <v>31470</v>
      </c>
      <c r="R32" s="78">
        <v>11.1280584683826</v>
      </c>
      <c r="S32" s="76">
        <v>9.3537495339128505</v>
      </c>
      <c r="T32" s="76">
        <v>8.8502388338099802</v>
      </c>
      <c r="U32" s="79">
        <v>5.3829824957076804</v>
      </c>
    </row>
    <row r="33" spans="1:21" ht="12" thickBot="1">
      <c r="A33" s="80"/>
      <c r="B33" s="51" t="s">
        <v>75</v>
      </c>
      <c r="C33" s="52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6">
        <v>27.777799999999999</v>
      </c>
      <c r="O33" s="76">
        <v>27.777799999999999</v>
      </c>
      <c r="P33" s="77"/>
      <c r="Q33" s="77"/>
      <c r="R33" s="77"/>
      <c r="S33" s="77"/>
      <c r="T33" s="77"/>
      <c r="U33" s="81"/>
    </row>
    <row r="34" spans="1:21" ht="12" customHeight="1" thickBot="1">
      <c r="A34" s="80"/>
      <c r="B34" s="51" t="s">
        <v>31</v>
      </c>
      <c r="C34" s="52"/>
      <c r="D34" s="76">
        <v>907356.89359999995</v>
      </c>
      <c r="E34" s="77"/>
      <c r="F34" s="77"/>
      <c r="G34" s="76">
        <v>333235.72409999999</v>
      </c>
      <c r="H34" s="78">
        <v>172.286801197735</v>
      </c>
      <c r="I34" s="76">
        <v>121433.36350000001</v>
      </c>
      <c r="J34" s="78">
        <v>13.383197323624801</v>
      </c>
      <c r="K34" s="76">
        <v>37613.5311</v>
      </c>
      <c r="L34" s="78">
        <v>11.2873645830099</v>
      </c>
      <c r="M34" s="78">
        <v>2.2284489105039098</v>
      </c>
      <c r="N34" s="76">
        <v>11209974.9647</v>
      </c>
      <c r="O34" s="76">
        <v>11209974.9647</v>
      </c>
      <c r="P34" s="76">
        <v>27915</v>
      </c>
      <c r="Q34" s="76">
        <v>23841</v>
      </c>
      <c r="R34" s="78">
        <v>17.088209387190101</v>
      </c>
      <c r="S34" s="76">
        <v>32.504277041017403</v>
      </c>
      <c r="T34" s="76">
        <v>32.242605557652801</v>
      </c>
      <c r="U34" s="79">
        <v>0.80503708184122802</v>
      </c>
    </row>
    <row r="35" spans="1:21" ht="12" customHeight="1" thickBot="1">
      <c r="A35" s="80"/>
      <c r="B35" s="51" t="s">
        <v>61</v>
      </c>
      <c r="C35" s="52"/>
      <c r="D35" s="76">
        <v>457054.34</v>
      </c>
      <c r="E35" s="77"/>
      <c r="F35" s="77"/>
      <c r="G35" s="76">
        <v>1536153.11</v>
      </c>
      <c r="H35" s="78">
        <v>-70.246823898953707</v>
      </c>
      <c r="I35" s="76">
        <v>55336.36</v>
      </c>
      <c r="J35" s="78">
        <v>12.107173077056901</v>
      </c>
      <c r="K35" s="76">
        <v>-104226.78</v>
      </c>
      <c r="L35" s="78">
        <v>-6.7849213285777203</v>
      </c>
      <c r="M35" s="78">
        <v>-1.5309226669</v>
      </c>
      <c r="N35" s="76">
        <v>20507905.809999999</v>
      </c>
      <c r="O35" s="76">
        <v>20507905.809999999</v>
      </c>
      <c r="P35" s="76">
        <v>307</v>
      </c>
      <c r="Q35" s="76">
        <v>226</v>
      </c>
      <c r="R35" s="78">
        <v>35.840707964601798</v>
      </c>
      <c r="S35" s="76">
        <v>1488.77635179153</v>
      </c>
      <c r="T35" s="76">
        <v>1410.1236283185799</v>
      </c>
      <c r="U35" s="79">
        <v>5.2830449233224002</v>
      </c>
    </row>
    <row r="36" spans="1:21" ht="12" customHeight="1" thickBot="1">
      <c r="A36" s="80"/>
      <c r="B36" s="51" t="s">
        <v>35</v>
      </c>
      <c r="C36" s="52"/>
      <c r="D36" s="76">
        <v>729025.36</v>
      </c>
      <c r="E36" s="77"/>
      <c r="F36" s="77"/>
      <c r="G36" s="76">
        <v>1324480.0900000001</v>
      </c>
      <c r="H36" s="78">
        <v>-44.957620314247201</v>
      </c>
      <c r="I36" s="76">
        <v>-75401.7</v>
      </c>
      <c r="J36" s="78">
        <v>-10.342808925055801</v>
      </c>
      <c r="K36" s="76">
        <v>-160685.62</v>
      </c>
      <c r="L36" s="78">
        <v>-12.1319770084275</v>
      </c>
      <c r="M36" s="78">
        <v>-0.53075016918128703</v>
      </c>
      <c r="N36" s="76">
        <v>21484715.09</v>
      </c>
      <c r="O36" s="76">
        <v>21484715.09</v>
      </c>
      <c r="P36" s="76">
        <v>303</v>
      </c>
      <c r="Q36" s="76">
        <v>292</v>
      </c>
      <c r="R36" s="78">
        <v>3.7671232876712399</v>
      </c>
      <c r="S36" s="76">
        <v>2406.0242904290399</v>
      </c>
      <c r="T36" s="76">
        <v>2462.5691095890402</v>
      </c>
      <c r="U36" s="79">
        <v>-2.35013500840072</v>
      </c>
    </row>
    <row r="37" spans="1:21" ht="12" customHeight="1" thickBot="1">
      <c r="A37" s="80"/>
      <c r="B37" s="51" t="s">
        <v>36</v>
      </c>
      <c r="C37" s="52"/>
      <c r="D37" s="76">
        <v>13571.8</v>
      </c>
      <c r="E37" s="77"/>
      <c r="F37" s="77"/>
      <c r="G37" s="76">
        <v>390762.41</v>
      </c>
      <c r="H37" s="78">
        <v>-96.526840951769103</v>
      </c>
      <c r="I37" s="76">
        <v>558.98</v>
      </c>
      <c r="J37" s="78">
        <v>4.1186872780323904</v>
      </c>
      <c r="K37" s="76">
        <v>-21240.19</v>
      </c>
      <c r="L37" s="78">
        <v>-5.43557656940441</v>
      </c>
      <c r="M37" s="78">
        <v>-1.0263170903838399</v>
      </c>
      <c r="N37" s="76">
        <v>6045438.7400000002</v>
      </c>
      <c r="O37" s="76">
        <v>6045438.7400000002</v>
      </c>
      <c r="P37" s="76">
        <v>7</v>
      </c>
      <c r="Q37" s="76">
        <v>17</v>
      </c>
      <c r="R37" s="78">
        <v>-58.823529411764703</v>
      </c>
      <c r="S37" s="76">
        <v>1938.8285714285701</v>
      </c>
      <c r="T37" s="76">
        <v>2580.7435294117599</v>
      </c>
      <c r="U37" s="79">
        <v>-33.108391708412697</v>
      </c>
    </row>
    <row r="38" spans="1:21" ht="12" customHeight="1" thickBot="1">
      <c r="A38" s="80"/>
      <c r="B38" s="51" t="s">
        <v>37</v>
      </c>
      <c r="C38" s="52"/>
      <c r="D38" s="76">
        <v>491638.62</v>
      </c>
      <c r="E38" s="77"/>
      <c r="F38" s="77"/>
      <c r="G38" s="76">
        <v>783120.04</v>
      </c>
      <c r="H38" s="78">
        <v>-37.220528796581398</v>
      </c>
      <c r="I38" s="76">
        <v>-39696.47</v>
      </c>
      <c r="J38" s="78">
        <v>-8.0743188970793192</v>
      </c>
      <c r="K38" s="76">
        <v>-162549.16</v>
      </c>
      <c r="L38" s="78">
        <v>-20.7566083993969</v>
      </c>
      <c r="M38" s="78">
        <v>-0.75578791056194905</v>
      </c>
      <c r="N38" s="76">
        <v>12633329.01</v>
      </c>
      <c r="O38" s="76">
        <v>12633329.01</v>
      </c>
      <c r="P38" s="76">
        <v>300</v>
      </c>
      <c r="Q38" s="76">
        <v>303</v>
      </c>
      <c r="R38" s="78">
        <v>-0.99009900990099098</v>
      </c>
      <c r="S38" s="76">
        <v>1638.7954</v>
      </c>
      <c r="T38" s="76">
        <v>1782.66656765677</v>
      </c>
      <c r="U38" s="79">
        <v>-8.7790805158939094</v>
      </c>
    </row>
    <row r="39" spans="1:21" ht="12" customHeight="1" thickBot="1">
      <c r="A39" s="80"/>
      <c r="B39" s="51" t="s">
        <v>74</v>
      </c>
      <c r="C39" s="52"/>
      <c r="D39" s="77"/>
      <c r="E39" s="77"/>
      <c r="F39" s="77"/>
      <c r="G39" s="76">
        <v>0.18</v>
      </c>
      <c r="H39" s="77"/>
      <c r="I39" s="77"/>
      <c r="J39" s="77"/>
      <c r="K39" s="76">
        <v>0.17</v>
      </c>
      <c r="L39" s="78">
        <v>94.4444444444444</v>
      </c>
      <c r="M39" s="77"/>
      <c r="N39" s="76">
        <v>6.16</v>
      </c>
      <c r="O39" s="76">
        <v>6.16</v>
      </c>
      <c r="P39" s="77"/>
      <c r="Q39" s="76">
        <v>1</v>
      </c>
      <c r="R39" s="77"/>
      <c r="S39" s="77"/>
      <c r="T39" s="76">
        <v>0.09</v>
      </c>
      <c r="U39" s="81"/>
    </row>
    <row r="40" spans="1:21" ht="12" customHeight="1" thickBot="1">
      <c r="A40" s="80"/>
      <c r="B40" s="51" t="s">
        <v>32</v>
      </c>
      <c r="C40" s="52"/>
      <c r="D40" s="76">
        <v>50633.333100000003</v>
      </c>
      <c r="E40" s="77"/>
      <c r="F40" s="77"/>
      <c r="G40" s="76">
        <v>144414.5289</v>
      </c>
      <c r="H40" s="78">
        <v>-64.938892585342899</v>
      </c>
      <c r="I40" s="76">
        <v>5186.1525000000001</v>
      </c>
      <c r="J40" s="78">
        <v>10.2425658799855</v>
      </c>
      <c r="K40" s="76">
        <v>10835.431</v>
      </c>
      <c r="L40" s="78">
        <v>7.5030061604833502</v>
      </c>
      <c r="M40" s="78">
        <v>-0.52137090808847397</v>
      </c>
      <c r="N40" s="76">
        <v>875591.0183</v>
      </c>
      <c r="O40" s="76">
        <v>875591.0183</v>
      </c>
      <c r="P40" s="76">
        <v>111</v>
      </c>
      <c r="Q40" s="76">
        <v>122</v>
      </c>
      <c r="R40" s="78">
        <v>-9.0163934426229506</v>
      </c>
      <c r="S40" s="76">
        <v>456.15615405405401</v>
      </c>
      <c r="T40" s="76">
        <v>533.67661229508201</v>
      </c>
      <c r="U40" s="79">
        <v>-16.994280917196999</v>
      </c>
    </row>
    <row r="41" spans="1:21" ht="12" thickBot="1">
      <c r="A41" s="80"/>
      <c r="B41" s="51" t="s">
        <v>33</v>
      </c>
      <c r="C41" s="52"/>
      <c r="D41" s="76">
        <v>1943693.6636000001</v>
      </c>
      <c r="E41" s="77"/>
      <c r="F41" s="77"/>
      <c r="G41" s="76">
        <v>1026700.5172</v>
      </c>
      <c r="H41" s="78">
        <v>89.314569442392795</v>
      </c>
      <c r="I41" s="76">
        <v>102919.9301</v>
      </c>
      <c r="J41" s="78">
        <v>5.2950694868952501</v>
      </c>
      <c r="K41" s="76">
        <v>41334.854200000002</v>
      </c>
      <c r="L41" s="78">
        <v>4.0259894202379201</v>
      </c>
      <c r="M41" s="78">
        <v>1.4899066923526201</v>
      </c>
      <c r="N41" s="76">
        <v>20853114.8444</v>
      </c>
      <c r="O41" s="76">
        <v>20853114.8444</v>
      </c>
      <c r="P41" s="76">
        <v>7164</v>
      </c>
      <c r="Q41" s="76">
        <v>6276</v>
      </c>
      <c r="R41" s="78">
        <v>14.1491395793499</v>
      </c>
      <c r="S41" s="76">
        <v>271.31402339475198</v>
      </c>
      <c r="T41" s="76">
        <v>249.76319369024901</v>
      </c>
      <c r="U41" s="79">
        <v>7.94313151780855</v>
      </c>
    </row>
    <row r="42" spans="1:21" ht="12" customHeight="1" thickBot="1">
      <c r="A42" s="80"/>
      <c r="B42" s="51" t="s">
        <v>38</v>
      </c>
      <c r="C42" s="52"/>
      <c r="D42" s="76">
        <v>254925.12</v>
      </c>
      <c r="E42" s="77"/>
      <c r="F42" s="77"/>
      <c r="G42" s="76">
        <v>654731.80000000005</v>
      </c>
      <c r="H42" s="78">
        <v>-61.0641914750437</v>
      </c>
      <c r="I42" s="76">
        <v>-13598.36</v>
      </c>
      <c r="J42" s="78">
        <v>-5.3342565848355799</v>
      </c>
      <c r="K42" s="76">
        <v>-125189.47</v>
      </c>
      <c r="L42" s="78">
        <v>-19.120725463464598</v>
      </c>
      <c r="M42" s="78">
        <v>-0.89137776523856205</v>
      </c>
      <c r="N42" s="76">
        <v>8851941.8800000008</v>
      </c>
      <c r="O42" s="76">
        <v>8851941.8800000008</v>
      </c>
      <c r="P42" s="76">
        <v>173</v>
      </c>
      <c r="Q42" s="76">
        <v>191</v>
      </c>
      <c r="R42" s="78">
        <v>-9.4240837696335102</v>
      </c>
      <c r="S42" s="76">
        <v>1473.55560693642</v>
      </c>
      <c r="T42" s="76">
        <v>1502.77712041885</v>
      </c>
      <c r="U42" s="79">
        <v>-1.98306147015279</v>
      </c>
    </row>
    <row r="43" spans="1:21" ht="12" thickBot="1">
      <c r="A43" s="80"/>
      <c r="B43" s="51" t="s">
        <v>39</v>
      </c>
      <c r="C43" s="52"/>
      <c r="D43" s="76">
        <v>111946.4</v>
      </c>
      <c r="E43" s="77"/>
      <c r="F43" s="77"/>
      <c r="G43" s="76">
        <v>219326.63</v>
      </c>
      <c r="H43" s="78">
        <v>-48.959047973335501</v>
      </c>
      <c r="I43" s="76">
        <v>15555.26</v>
      </c>
      <c r="J43" s="78">
        <v>13.895274881550501</v>
      </c>
      <c r="K43" s="76">
        <v>23721.98</v>
      </c>
      <c r="L43" s="78">
        <v>10.815822957750299</v>
      </c>
      <c r="M43" s="78">
        <v>-0.34426805856846698</v>
      </c>
      <c r="N43" s="76">
        <v>3892616.55</v>
      </c>
      <c r="O43" s="76">
        <v>3892616.55</v>
      </c>
      <c r="P43" s="76">
        <v>142</v>
      </c>
      <c r="Q43" s="76">
        <v>115</v>
      </c>
      <c r="R43" s="78">
        <v>23.478260869565201</v>
      </c>
      <c r="S43" s="76">
        <v>788.35492957746499</v>
      </c>
      <c r="T43" s="76">
        <v>697.69695652173903</v>
      </c>
      <c r="U43" s="79">
        <v>11.4996392683579</v>
      </c>
    </row>
    <row r="44" spans="1:21" ht="12" thickBot="1">
      <c r="A44" s="82"/>
      <c r="B44" s="51" t="s">
        <v>34</v>
      </c>
      <c r="C44" s="52"/>
      <c r="D44" s="83">
        <v>9423.1677999999993</v>
      </c>
      <c r="E44" s="84"/>
      <c r="F44" s="84"/>
      <c r="G44" s="83">
        <v>55435.291499999999</v>
      </c>
      <c r="H44" s="85">
        <v>-83.001500407010596</v>
      </c>
      <c r="I44" s="83">
        <v>1646.6402</v>
      </c>
      <c r="J44" s="85">
        <v>17.474380536872101</v>
      </c>
      <c r="K44" s="83">
        <v>7743.5376999999999</v>
      </c>
      <c r="L44" s="85">
        <v>13.968606442702701</v>
      </c>
      <c r="M44" s="85">
        <v>-0.78735298208724402</v>
      </c>
      <c r="N44" s="83">
        <v>739707.63300000003</v>
      </c>
      <c r="O44" s="83">
        <v>739707.63300000003</v>
      </c>
      <c r="P44" s="83">
        <v>9</v>
      </c>
      <c r="Q44" s="83">
        <v>15</v>
      </c>
      <c r="R44" s="85">
        <v>-40</v>
      </c>
      <c r="S44" s="83">
        <v>1047.01864444444</v>
      </c>
      <c r="T44" s="83">
        <v>1470.29018666667</v>
      </c>
      <c r="U44" s="86">
        <v>-40.426361504461397</v>
      </c>
    </row>
  </sheetData>
  <mergeCells count="42"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A1:U4"/>
    <mergeCell ref="W1:W4"/>
    <mergeCell ref="B6:C6"/>
    <mergeCell ref="A7:C7"/>
    <mergeCell ref="B8:C8"/>
    <mergeCell ref="B21:C21"/>
    <mergeCell ref="B22:C22"/>
    <mergeCell ref="B15:C15"/>
    <mergeCell ref="B23:C23"/>
    <mergeCell ref="B24:C24"/>
    <mergeCell ref="B17:C17"/>
    <mergeCell ref="B20:C20"/>
    <mergeCell ref="B35:C35"/>
    <mergeCell ref="B37:C37"/>
    <mergeCell ref="B38:C38"/>
    <mergeCell ref="B25:C25"/>
    <mergeCell ref="B26:C26"/>
    <mergeCell ref="A8:A44"/>
    <mergeCell ref="B28:C28"/>
    <mergeCell ref="B39:C39"/>
    <mergeCell ref="B40:C40"/>
    <mergeCell ref="B36:C36"/>
    <mergeCell ref="B9:C9"/>
    <mergeCell ref="B10:C10"/>
    <mergeCell ref="B11:C11"/>
    <mergeCell ref="B18:C18"/>
    <mergeCell ref="B12:C12"/>
    <mergeCell ref="B13:C13"/>
    <mergeCell ref="B19:C19"/>
    <mergeCell ref="B27:C27"/>
    <mergeCell ref="B16:C16"/>
    <mergeCell ref="B33:C33"/>
    <mergeCell ref="B34:C34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activeCell="A37" sqref="A37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42759</v>
      </c>
      <c r="C2" s="43">
        <v>12</v>
      </c>
      <c r="D2" s="43">
        <v>249714</v>
      </c>
      <c r="E2" s="43">
        <v>3744419.9398427401</v>
      </c>
      <c r="F2" s="43">
        <v>2901163.7838880299</v>
      </c>
      <c r="G2" s="37"/>
      <c r="H2" s="37"/>
    </row>
    <row r="3" spans="1:8">
      <c r="A3" s="43">
        <v>2</v>
      </c>
      <c r="B3" s="44">
        <v>42759</v>
      </c>
      <c r="C3" s="43">
        <v>13</v>
      </c>
      <c r="D3" s="43">
        <v>44294</v>
      </c>
      <c r="E3" s="43">
        <v>443853.68589572603</v>
      </c>
      <c r="F3" s="43">
        <v>320980.12237606797</v>
      </c>
      <c r="G3" s="37"/>
      <c r="H3" s="37"/>
    </row>
    <row r="4" spans="1:8">
      <c r="A4" s="43">
        <v>3</v>
      </c>
      <c r="B4" s="44">
        <v>42759</v>
      </c>
      <c r="C4" s="43">
        <v>14</v>
      </c>
      <c r="D4" s="43">
        <v>308604</v>
      </c>
      <c r="E4" s="43">
        <v>700710.51474125998</v>
      </c>
      <c r="F4" s="43">
        <v>565273.58173282701</v>
      </c>
      <c r="G4" s="37"/>
      <c r="H4" s="37"/>
    </row>
    <row r="5" spans="1:8">
      <c r="A5" s="43">
        <v>4</v>
      </c>
      <c r="B5" s="44">
        <v>42759</v>
      </c>
      <c r="C5" s="43">
        <v>15</v>
      </c>
      <c r="D5" s="43">
        <v>9938</v>
      </c>
      <c r="E5" s="43">
        <v>195501.710161939</v>
      </c>
      <c r="F5" s="43">
        <v>158502.134651592</v>
      </c>
      <c r="G5" s="37"/>
      <c r="H5" s="37"/>
    </row>
    <row r="6" spans="1:8">
      <c r="A6" s="43">
        <v>5</v>
      </c>
      <c r="B6" s="44">
        <v>42759</v>
      </c>
      <c r="C6" s="43">
        <v>16</v>
      </c>
      <c r="D6" s="43">
        <v>19220</v>
      </c>
      <c r="E6" s="43">
        <v>855267.88947948697</v>
      </c>
      <c r="F6" s="43">
        <v>690638.817715385</v>
      </c>
      <c r="G6" s="37"/>
      <c r="H6" s="37"/>
    </row>
    <row r="7" spans="1:8">
      <c r="A7" s="43">
        <v>6</v>
      </c>
      <c r="B7" s="44">
        <v>42759</v>
      </c>
      <c r="C7" s="43">
        <v>17</v>
      </c>
      <c r="D7" s="43">
        <v>50576</v>
      </c>
      <c r="E7" s="43">
        <v>1130327.9960256401</v>
      </c>
      <c r="F7" s="43">
        <v>828851.21732991503</v>
      </c>
      <c r="G7" s="37"/>
      <c r="H7" s="37"/>
    </row>
    <row r="8" spans="1:8">
      <c r="A8" s="43">
        <v>7</v>
      </c>
      <c r="B8" s="44">
        <v>42759</v>
      </c>
      <c r="C8" s="43">
        <v>18</v>
      </c>
      <c r="D8" s="43">
        <v>173547</v>
      </c>
      <c r="E8" s="43">
        <v>309977.74145982898</v>
      </c>
      <c r="F8" s="43">
        <v>247068.036037607</v>
      </c>
      <c r="G8" s="37"/>
      <c r="H8" s="37"/>
    </row>
    <row r="9" spans="1:8">
      <c r="A9" s="43">
        <v>8</v>
      </c>
      <c r="B9" s="44">
        <v>42759</v>
      </c>
      <c r="C9" s="43">
        <v>19</v>
      </c>
      <c r="D9" s="43">
        <v>46287</v>
      </c>
      <c r="E9" s="43">
        <v>339248.10224358999</v>
      </c>
      <c r="F9" s="43">
        <v>322045.58396068402</v>
      </c>
      <c r="G9" s="37"/>
      <c r="H9" s="37"/>
    </row>
    <row r="10" spans="1:8">
      <c r="A10" s="43">
        <v>9</v>
      </c>
      <c r="B10" s="44">
        <v>42759</v>
      </c>
      <c r="C10" s="43">
        <v>21</v>
      </c>
      <c r="D10" s="43">
        <v>1222842</v>
      </c>
      <c r="E10" s="43">
        <v>5929402.2465562904</v>
      </c>
      <c r="F10" s="43">
        <v>6324175.8963230802</v>
      </c>
      <c r="G10" s="37"/>
      <c r="H10" s="37"/>
    </row>
    <row r="11" spans="1:8">
      <c r="A11" s="43">
        <v>10</v>
      </c>
      <c r="B11" s="44">
        <v>42759</v>
      </c>
      <c r="C11" s="43">
        <v>22</v>
      </c>
      <c r="D11" s="43">
        <v>318692</v>
      </c>
      <c r="E11" s="43">
        <v>7586893.2943213703</v>
      </c>
      <c r="F11" s="43">
        <v>6777168.3877649596</v>
      </c>
      <c r="G11" s="37"/>
      <c r="H11" s="37"/>
    </row>
    <row r="12" spans="1:8">
      <c r="A12" s="43">
        <v>11</v>
      </c>
      <c r="B12" s="44">
        <v>42759</v>
      </c>
      <c r="C12" s="43">
        <v>23</v>
      </c>
      <c r="D12" s="43">
        <v>782364.74399999995</v>
      </c>
      <c r="E12" s="43">
        <v>16494016.8592484</v>
      </c>
      <c r="F12" s="43">
        <v>14629115.188453799</v>
      </c>
      <c r="G12" s="37"/>
      <c r="H12" s="37"/>
    </row>
    <row r="13" spans="1:8">
      <c r="A13" s="43">
        <v>12</v>
      </c>
      <c r="B13" s="44">
        <v>42759</v>
      </c>
      <c r="C13" s="43">
        <v>24</v>
      </c>
      <c r="D13" s="43">
        <v>67456.5</v>
      </c>
      <c r="E13" s="43">
        <v>2245051.27558291</v>
      </c>
      <c r="F13" s="43">
        <v>2118570.01807692</v>
      </c>
      <c r="G13" s="37"/>
      <c r="H13" s="37"/>
    </row>
    <row r="14" spans="1:8">
      <c r="A14" s="43">
        <v>13</v>
      </c>
      <c r="B14" s="44">
        <v>42759</v>
      </c>
      <c r="C14" s="43">
        <v>25</v>
      </c>
      <c r="D14" s="43">
        <v>270926</v>
      </c>
      <c r="E14" s="43">
        <v>3984149.4658465302</v>
      </c>
      <c r="F14" s="43">
        <v>3635273.2974999999</v>
      </c>
      <c r="G14" s="37"/>
      <c r="H14" s="37"/>
    </row>
    <row r="15" spans="1:8">
      <c r="A15" s="43">
        <v>14</v>
      </c>
      <c r="B15" s="44">
        <v>42759</v>
      </c>
      <c r="C15" s="43">
        <v>26</v>
      </c>
      <c r="D15" s="43">
        <v>163680</v>
      </c>
      <c r="E15" s="43">
        <v>1873075.2750480401</v>
      </c>
      <c r="F15" s="43">
        <v>1654763.17976478</v>
      </c>
      <c r="G15" s="37"/>
      <c r="H15" s="37"/>
    </row>
    <row r="16" spans="1:8">
      <c r="A16" s="43">
        <v>15</v>
      </c>
      <c r="B16" s="44">
        <v>42759</v>
      </c>
      <c r="C16" s="43">
        <v>27</v>
      </c>
      <c r="D16" s="43">
        <v>389287.09399999998</v>
      </c>
      <c r="E16" s="43">
        <v>3950235.0333120399</v>
      </c>
      <c r="F16" s="43">
        <v>3713391.1117799599</v>
      </c>
      <c r="G16" s="37"/>
      <c r="H16" s="37"/>
    </row>
    <row r="17" spans="1:9">
      <c r="A17" s="43">
        <v>16</v>
      </c>
      <c r="B17" s="44">
        <v>42759</v>
      </c>
      <c r="C17" s="43">
        <v>29</v>
      </c>
      <c r="D17" s="43">
        <v>411085</v>
      </c>
      <c r="E17" s="43">
        <v>5637740.4376581199</v>
      </c>
      <c r="F17" s="43">
        <v>5035257.3261623904</v>
      </c>
      <c r="G17" s="37"/>
      <c r="H17" s="37"/>
    </row>
    <row r="18" spans="1:9">
      <c r="A18" s="43">
        <v>17</v>
      </c>
      <c r="B18" s="44">
        <v>42759</v>
      </c>
      <c r="C18" s="43">
        <v>31</v>
      </c>
      <c r="D18" s="43">
        <v>67900.926000000007</v>
      </c>
      <c r="E18" s="43">
        <v>1231618.6182794599</v>
      </c>
      <c r="F18" s="43">
        <v>1076753.2439315801</v>
      </c>
      <c r="G18" s="37"/>
      <c r="H18" s="37"/>
    </row>
    <row r="19" spans="1:9">
      <c r="A19" s="43">
        <v>18</v>
      </c>
      <c r="B19" s="44">
        <v>42759</v>
      </c>
      <c r="C19" s="43">
        <v>32</v>
      </c>
      <c r="D19" s="43">
        <v>52911.133000000002</v>
      </c>
      <c r="E19" s="43">
        <v>1398657.9843207099</v>
      </c>
      <c r="F19" s="43">
        <v>1408681.0679665599</v>
      </c>
      <c r="G19" s="37"/>
      <c r="H19" s="37"/>
    </row>
    <row r="20" spans="1:9">
      <c r="A20" s="43">
        <v>19</v>
      </c>
      <c r="B20" s="44">
        <v>42759</v>
      </c>
      <c r="C20" s="43">
        <v>33</v>
      </c>
      <c r="D20" s="43">
        <v>145719.601</v>
      </c>
      <c r="E20" s="43">
        <v>3338948.8862704602</v>
      </c>
      <c r="F20" s="43">
        <v>2744951.2834156901</v>
      </c>
      <c r="G20" s="37"/>
      <c r="H20" s="37"/>
    </row>
    <row r="21" spans="1:9">
      <c r="A21" s="43">
        <v>20</v>
      </c>
      <c r="B21" s="44">
        <v>42759</v>
      </c>
      <c r="C21" s="43">
        <v>34</v>
      </c>
      <c r="D21" s="43">
        <v>61917.824000000001</v>
      </c>
      <c r="E21" s="43">
        <v>673877.04791269195</v>
      </c>
      <c r="F21" s="43">
        <v>519144.011081476</v>
      </c>
      <c r="G21" s="37"/>
      <c r="H21" s="37"/>
    </row>
    <row r="22" spans="1:9">
      <c r="A22" s="43">
        <v>21</v>
      </c>
      <c r="B22" s="44">
        <v>42759</v>
      </c>
      <c r="C22" s="43">
        <v>35</v>
      </c>
      <c r="D22" s="43">
        <v>97221.421000000002</v>
      </c>
      <c r="E22" s="43">
        <v>3015348.25880796</v>
      </c>
      <c r="F22" s="43">
        <v>3010055.4535061899</v>
      </c>
      <c r="G22" s="37"/>
      <c r="H22" s="37"/>
    </row>
    <row r="23" spans="1:9">
      <c r="A23" s="43">
        <v>22</v>
      </c>
      <c r="B23" s="44">
        <v>42759</v>
      </c>
      <c r="C23" s="43">
        <v>36</v>
      </c>
      <c r="D23" s="43">
        <v>232417.685</v>
      </c>
      <c r="E23" s="43">
        <v>1466545.07588584</v>
      </c>
      <c r="F23" s="43">
        <v>1195640.0303004901</v>
      </c>
      <c r="G23" s="37"/>
      <c r="H23" s="37"/>
    </row>
    <row r="24" spans="1:9">
      <c r="A24" s="43">
        <v>23</v>
      </c>
      <c r="B24" s="44">
        <v>42759</v>
      </c>
      <c r="C24" s="43">
        <v>37</v>
      </c>
      <c r="D24" s="43">
        <v>431096.72700000001</v>
      </c>
      <c r="E24" s="43">
        <v>4654921.9222692298</v>
      </c>
      <c r="F24" s="43">
        <v>4106920.6518469499</v>
      </c>
      <c r="G24" s="37"/>
      <c r="H24" s="37"/>
    </row>
    <row r="25" spans="1:9">
      <c r="A25" s="43">
        <v>24</v>
      </c>
      <c r="B25" s="44">
        <v>42759</v>
      </c>
      <c r="C25" s="43">
        <v>38</v>
      </c>
      <c r="D25" s="43">
        <v>257040.12299999999</v>
      </c>
      <c r="E25" s="43">
        <v>1635880.8224168101</v>
      </c>
      <c r="F25" s="43">
        <v>1531325.5469362801</v>
      </c>
      <c r="G25" s="37"/>
      <c r="H25" s="37"/>
    </row>
    <row r="26" spans="1:9">
      <c r="A26" s="43">
        <v>25</v>
      </c>
      <c r="B26" s="44">
        <v>42759</v>
      </c>
      <c r="C26" s="43">
        <v>39</v>
      </c>
      <c r="D26" s="43">
        <v>120585.236</v>
      </c>
      <c r="E26" s="43">
        <v>327119.22304461797</v>
      </c>
      <c r="F26" s="43">
        <v>252440.90229875199</v>
      </c>
      <c r="G26" s="37"/>
      <c r="H26" s="37"/>
    </row>
    <row r="27" spans="1:9">
      <c r="A27" s="43">
        <v>26</v>
      </c>
      <c r="B27" s="44">
        <v>42759</v>
      </c>
      <c r="C27" s="43">
        <v>42</v>
      </c>
      <c r="D27" s="43">
        <v>33098.857000000004</v>
      </c>
      <c r="E27" s="43">
        <v>907356.89361504</v>
      </c>
      <c r="F27" s="43">
        <v>785923.50760000001</v>
      </c>
      <c r="G27" s="37"/>
      <c r="H27" s="37"/>
    </row>
    <row r="28" spans="1:9">
      <c r="A28" s="43">
        <v>27</v>
      </c>
      <c r="B28" s="44">
        <v>42759</v>
      </c>
      <c r="C28" s="43">
        <v>70</v>
      </c>
      <c r="D28" s="43">
        <v>300</v>
      </c>
      <c r="E28" s="43">
        <v>457054.34</v>
      </c>
      <c r="F28" s="43">
        <v>401717.98</v>
      </c>
      <c r="G28" s="37"/>
      <c r="H28" s="37"/>
    </row>
    <row r="29" spans="1:9">
      <c r="A29" s="43">
        <v>28</v>
      </c>
      <c r="B29" s="44">
        <v>42759</v>
      </c>
      <c r="C29" s="43">
        <v>71</v>
      </c>
      <c r="D29" s="43">
        <v>277</v>
      </c>
      <c r="E29" s="43">
        <v>729025.36</v>
      </c>
      <c r="F29" s="43">
        <v>804427.06</v>
      </c>
      <c r="G29" s="37"/>
      <c r="H29" s="37"/>
    </row>
    <row r="30" spans="1:9">
      <c r="A30" s="43">
        <v>29</v>
      </c>
      <c r="B30" s="44">
        <v>42759</v>
      </c>
      <c r="C30" s="43">
        <v>72</v>
      </c>
      <c r="D30" s="43">
        <v>5</v>
      </c>
      <c r="E30" s="43">
        <v>13571.8</v>
      </c>
      <c r="F30" s="43">
        <v>13012.82</v>
      </c>
      <c r="G30" s="37"/>
      <c r="H30" s="37"/>
    </row>
    <row r="31" spans="1:9">
      <c r="A31" s="39">
        <v>30</v>
      </c>
      <c r="B31" s="44">
        <v>42759</v>
      </c>
      <c r="C31" s="39">
        <v>73</v>
      </c>
      <c r="D31" s="39">
        <v>293</v>
      </c>
      <c r="E31" s="39">
        <v>491638.62</v>
      </c>
      <c r="F31" s="39">
        <v>531335.09</v>
      </c>
      <c r="G31" s="39"/>
      <c r="H31" s="39"/>
      <c r="I31" s="39"/>
    </row>
    <row r="32" spans="1:9">
      <c r="A32" s="39">
        <v>31</v>
      </c>
      <c r="B32" s="44">
        <v>42759</v>
      </c>
      <c r="C32" s="39">
        <v>75</v>
      </c>
      <c r="D32" s="39">
        <v>130</v>
      </c>
      <c r="E32" s="39">
        <v>50633.333333333299</v>
      </c>
      <c r="F32" s="39">
        <v>45447.1794017094</v>
      </c>
      <c r="G32" s="39"/>
      <c r="H32" s="39"/>
    </row>
    <row r="33" spans="1:8">
      <c r="A33" s="39">
        <v>32</v>
      </c>
      <c r="B33" s="44">
        <v>42759</v>
      </c>
      <c r="C33" s="39">
        <v>76</v>
      </c>
      <c r="D33" s="39">
        <v>8166</v>
      </c>
      <c r="E33" s="39">
        <v>1943693.64033767</v>
      </c>
      <c r="F33" s="39">
        <v>1840773.7359786299</v>
      </c>
      <c r="G33" s="39"/>
      <c r="H33" s="39"/>
    </row>
    <row r="34" spans="1:8">
      <c r="A34" s="39">
        <v>33</v>
      </c>
      <c r="B34" s="44">
        <v>42759</v>
      </c>
      <c r="C34" s="39">
        <v>77</v>
      </c>
      <c r="D34" s="39">
        <v>161</v>
      </c>
      <c r="E34" s="39">
        <v>254925.12</v>
      </c>
      <c r="F34" s="39">
        <v>268523.48</v>
      </c>
      <c r="G34" s="30"/>
      <c r="H34" s="30"/>
    </row>
    <row r="35" spans="1:8">
      <c r="A35" s="39">
        <v>34</v>
      </c>
      <c r="B35" s="44">
        <v>42759</v>
      </c>
      <c r="C35" s="39">
        <v>78</v>
      </c>
      <c r="D35" s="39">
        <v>126</v>
      </c>
      <c r="E35" s="39">
        <v>111946.4</v>
      </c>
      <c r="F35" s="39">
        <v>96391.14</v>
      </c>
      <c r="G35" s="30"/>
      <c r="H35" s="30"/>
    </row>
    <row r="36" spans="1:8">
      <c r="A36" s="39">
        <v>35</v>
      </c>
      <c r="B36" s="44">
        <v>42759</v>
      </c>
      <c r="C36" s="39">
        <v>99</v>
      </c>
      <c r="D36" s="39">
        <v>9</v>
      </c>
      <c r="E36" s="39">
        <v>9423.1676877694608</v>
      </c>
      <c r="F36" s="39">
        <v>7776.5274185008702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2017-01-25T05:49:34Z</dcterms:modified>
</cp:coreProperties>
</file>