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<sst xmlns="http://schemas.openxmlformats.org/spreadsheetml/2006/main" count="116" uniqueCount="76">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</sst>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0" fontId="101" fillId="0" borderId="0" xfId="0" applyFont="1" applyAlignment="1">
      <alignment horizontal="left" wrapText="1"/>
    </xf>
    <xf numFmtId="0" fontId="43" fillId="0" borderId="0" xfId="0" applyFont="1" applyAlignment="1">
      <alignment vertical="center"/>
    </xf>
    <xf numFmtId="0" fontId="102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92673793.568899989</v>
      </c>
      <c r="F3" s="25">
        <f>RA!I7</f>
        <v>9420619.3814000003</v>
      </c>
      <c r="G3" s="16">
        <f>SUM(G4:G42)</f>
        <v>83253174.18749997</v>
      </c>
      <c r="H3" s="27">
        <f>RA!J7</f>
        <v>10.1653542156943</v>
      </c>
      <c r="I3" s="20">
        <f>SUM(I4:I42)</f>
        <v>92673816.773789763</v>
      </c>
      <c r="J3" s="21">
        <f>SUM(J4:J42)</f>
        <v>83253174.085735098</v>
      </c>
      <c r="K3" s="22">
        <f>E3-I3</f>
        <v>-23.20488977432251</v>
      </c>
      <c r="L3" s="22">
        <f>G3-J3</f>
        <v>0.10176487267017365</v>
      </c>
    </row>
    <row r="4" spans="1:13">
      <c r="A4" s="71">
        <f>RA!A8</f>
        <v>42760</v>
      </c>
      <c r="B4" s="12">
        <v>12</v>
      </c>
      <c r="C4" s="69" t="s">
        <v>6</v>
      </c>
      <c r="D4" s="69"/>
      <c r="E4" s="15">
        <f>IFERROR(VLOOKUP(C4,RA!B:D,3,0),0)</f>
        <v>4752833.8095000004</v>
      </c>
      <c r="F4" s="25">
        <f>IFERROR(VLOOKUP(C4,RA!B:I,8,0),0)</f>
        <v>1211018.3472</v>
      </c>
      <c r="G4" s="16">
        <f t="shared" ref="G4:G42" si="0">E4-F4</f>
        <v>3541815.4623000007</v>
      </c>
      <c r="H4" s="27">
        <f>RA!J8</f>
        <v>25.4799219947352</v>
      </c>
      <c r="I4" s="20">
        <f>IFERROR(VLOOKUP(B4,RMS!C:E,3,FALSE),0)</f>
        <v>4752839.36261795</v>
      </c>
      <c r="J4" s="21">
        <f>IFERROR(VLOOKUP(B4,RMS!C:F,4,FALSE),0)</f>
        <v>3541815.4544658102</v>
      </c>
      <c r="K4" s="22">
        <f t="shared" ref="K4:K42" si="1">E4-I4</f>
        <v>-5.5531179495155811</v>
      </c>
      <c r="L4" s="22">
        <f t="shared" ref="L4:L42" si="2">G4-J4</f>
        <v>7.8341905027627945E-3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561020.60979999998</v>
      </c>
      <c r="F5" s="25">
        <f>IFERROR(VLOOKUP(C5,RA!B:I,8,0),0)</f>
        <v>156680.46609999999</v>
      </c>
      <c r="G5" s="16">
        <f t="shared" si="0"/>
        <v>404340.14370000002</v>
      </c>
      <c r="H5" s="27">
        <f>RA!J9</f>
        <v>27.927755836965702</v>
      </c>
      <c r="I5" s="20">
        <f>IFERROR(VLOOKUP(B5,RMS!C:E,3,FALSE),0)</f>
        <v>561021.01294273499</v>
      </c>
      <c r="J5" s="21">
        <f>IFERROR(VLOOKUP(B5,RMS!C:F,4,FALSE),0)</f>
        <v>404340.11093247897</v>
      </c>
      <c r="K5" s="22">
        <f t="shared" si="1"/>
        <v>-0.40314273501280695</v>
      </c>
      <c r="L5" s="22">
        <f t="shared" si="2"/>
        <v>3.2767521042842418E-2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933125.28830000001</v>
      </c>
      <c r="F6" s="25">
        <f>IFERROR(VLOOKUP(C6,RA!B:I,8,0),0)</f>
        <v>176021.23449999999</v>
      </c>
      <c r="G6" s="16">
        <f t="shared" si="0"/>
        <v>757104.05379999999</v>
      </c>
      <c r="H6" s="27">
        <f>RA!J10</f>
        <v>18.863622785390501</v>
      </c>
      <c r="I6" s="20">
        <f>IFERROR(VLOOKUP(B6,RMS!C:E,3,FALSE),0)</f>
        <v>933124.33756823197</v>
      </c>
      <c r="J6" s="21">
        <f>IFERROR(VLOOKUP(B6,RMS!C:F,4,FALSE),0)</f>
        <v>757104.06908181799</v>
      </c>
      <c r="K6" s="22">
        <f>E6-I6</f>
        <v>0.95073176803998649</v>
      </c>
      <c r="L6" s="22">
        <f t="shared" si="2"/>
        <v>-1.5281817992217839E-2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242134.3646</v>
      </c>
      <c r="F7" s="25">
        <f>IFERROR(VLOOKUP(C7,RA!B:I,8,0),0)</f>
        <v>54637.138800000001</v>
      </c>
      <c r="G7" s="16">
        <f t="shared" si="0"/>
        <v>187497.22580000001</v>
      </c>
      <c r="H7" s="27">
        <f>RA!J11</f>
        <v>22.564801526730498</v>
      </c>
      <c r="I7" s="20">
        <f>IFERROR(VLOOKUP(B7,RMS!C:E,3,FALSE),0)</f>
        <v>242134.52691955201</v>
      </c>
      <c r="J7" s="21">
        <f>IFERROR(VLOOKUP(B7,RMS!C:F,4,FALSE),0)</f>
        <v>187497.22724059501</v>
      </c>
      <c r="K7" s="22">
        <f t="shared" si="1"/>
        <v>-0.16231955200782977</v>
      </c>
      <c r="L7" s="22">
        <f t="shared" si="2"/>
        <v>-1.4405949914362282E-3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998632.69779999997</v>
      </c>
      <c r="F8" s="25">
        <f>IFERROR(VLOOKUP(C8,RA!B:I,8,0),0)</f>
        <v>196012.13070000001</v>
      </c>
      <c r="G8" s="16">
        <f t="shared" si="0"/>
        <v>802620.56709999999</v>
      </c>
      <c r="H8" s="27">
        <f>RA!J12</f>
        <v>19.628050546694201</v>
      </c>
      <c r="I8" s="20">
        <f>IFERROR(VLOOKUP(B8,RMS!C:E,3,FALSE),0)</f>
        <v>998632.58908546995</v>
      </c>
      <c r="J8" s="21">
        <f>IFERROR(VLOOKUP(B8,RMS!C:F,4,FALSE),0)</f>
        <v>802620.56207521399</v>
      </c>
      <c r="K8" s="22">
        <f t="shared" si="1"/>
        <v>0.108714530011639</v>
      </c>
      <c r="L8" s="22">
        <f t="shared" si="2"/>
        <v>5.0247859908267856E-3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1475731.7745000001</v>
      </c>
      <c r="F9" s="25">
        <f>IFERROR(VLOOKUP(C9,RA!B:I,8,0),0)</f>
        <v>398857.6556</v>
      </c>
      <c r="G9" s="16">
        <f t="shared" si="0"/>
        <v>1076874.1189000001</v>
      </c>
      <c r="H9" s="27">
        <f>RA!J13</f>
        <v>27.027788009453101</v>
      </c>
      <c r="I9" s="20">
        <f>IFERROR(VLOOKUP(B9,RMS!C:E,3,FALSE),0)</f>
        <v>1475732.5584</v>
      </c>
      <c r="J9" s="21">
        <f>IFERROR(VLOOKUP(B9,RMS!C:F,4,FALSE),0)</f>
        <v>1076874.1261914501</v>
      </c>
      <c r="K9" s="22">
        <f t="shared" si="1"/>
        <v>-0.78389999992214143</v>
      </c>
      <c r="L9" s="22">
        <f t="shared" si="2"/>
        <v>-7.2914499323815107E-3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366957.42259999999</v>
      </c>
      <c r="F10" s="25">
        <f>IFERROR(VLOOKUP(C10,RA!B:I,8,0),0)</f>
        <v>79498.520399999994</v>
      </c>
      <c r="G10" s="16">
        <f t="shared" si="0"/>
        <v>287458.90220000001</v>
      </c>
      <c r="H10" s="27">
        <f>RA!J14</f>
        <v>21.6642355499256</v>
      </c>
      <c r="I10" s="20">
        <f>IFERROR(VLOOKUP(B10,RMS!C:E,3,FALSE),0)</f>
        <v>366957.436641026</v>
      </c>
      <c r="J10" s="21">
        <f>IFERROR(VLOOKUP(B10,RMS!C:F,4,FALSE),0)</f>
        <v>287458.89868034201</v>
      </c>
      <c r="K10" s="22">
        <f t="shared" si="1"/>
        <v>-1.4041026006452739E-2</v>
      </c>
      <c r="L10" s="22">
        <f t="shared" si="2"/>
        <v>3.5196579992771149E-3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417909.87190000003</v>
      </c>
      <c r="F11" s="25">
        <f>IFERROR(VLOOKUP(C11,RA!B:I,8,0),0)</f>
        <v>956.6223</v>
      </c>
      <c r="G11" s="16">
        <f t="shared" si="0"/>
        <v>416953.24960000004</v>
      </c>
      <c r="H11" s="27">
        <f>RA!J15</f>
        <v>0.228906365779487</v>
      </c>
      <c r="I11" s="20">
        <f>IFERROR(VLOOKUP(B11,RMS!C:E,3,FALSE),0)</f>
        <v>417910.61489914497</v>
      </c>
      <c r="J11" s="21">
        <f>IFERROR(VLOOKUP(B11,RMS!C:F,4,FALSE),0)</f>
        <v>416953.24932991498</v>
      </c>
      <c r="K11" s="22">
        <f t="shared" si="1"/>
        <v>-0.74299914494622499</v>
      </c>
      <c r="L11" s="22">
        <f t="shared" si="2"/>
        <v>2.7008506003767252E-4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7421279.2972999997</v>
      </c>
      <c r="F12" s="25">
        <f>IFERROR(VLOOKUP(C12,RA!B:I,8,0),0)</f>
        <v>-480737.7585</v>
      </c>
      <c r="G12" s="16">
        <f t="shared" si="0"/>
        <v>7902017.0558000002</v>
      </c>
      <c r="H12" s="27">
        <f>RA!J16</f>
        <v>-6.47782867672022</v>
      </c>
      <c r="I12" s="20">
        <f>IFERROR(VLOOKUP(B12,RMS!C:E,3,FALSE),0)</f>
        <v>7421281.6720351996</v>
      </c>
      <c r="J12" s="21">
        <f>IFERROR(VLOOKUP(B12,RMS!C:F,4,FALSE),0)</f>
        <v>7902017.0552846203</v>
      </c>
      <c r="K12" s="22">
        <f t="shared" si="1"/>
        <v>-2.3747351998463273</v>
      </c>
      <c r="L12" s="22">
        <f t="shared" si="2"/>
        <v>5.1537994295358658E-4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11726399.4749</v>
      </c>
      <c r="F13" s="25">
        <f>IFERROR(VLOOKUP(C13,RA!B:I,8,0),0)</f>
        <v>1059610.9634</v>
      </c>
      <c r="G13" s="16">
        <f t="shared" si="0"/>
        <v>10666788.511499999</v>
      </c>
      <c r="H13" s="27">
        <f>RA!J17</f>
        <v>9.0361151832501108</v>
      </c>
      <c r="I13" s="20">
        <f>IFERROR(VLOOKUP(B13,RMS!C:E,3,FALSE),0)</f>
        <v>11726399.269293999</v>
      </c>
      <c r="J13" s="21">
        <f>IFERROR(VLOOKUP(B13,RMS!C:F,4,FALSE),0)</f>
        <v>10666788.5055735</v>
      </c>
      <c r="K13" s="22">
        <f t="shared" si="1"/>
        <v>0.2056060004979372</v>
      </c>
      <c r="L13" s="22">
        <f t="shared" si="2"/>
        <v>5.926499143242836E-3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16789175.977299999</v>
      </c>
      <c r="F14" s="25">
        <f>IFERROR(VLOOKUP(C14,RA!B:I,8,0),0)</f>
        <v>1802575.5863000001</v>
      </c>
      <c r="G14" s="16">
        <f t="shared" si="0"/>
        <v>14986600.390999999</v>
      </c>
      <c r="H14" s="27">
        <f>RA!J18</f>
        <v>10.7365339951001</v>
      </c>
      <c r="I14" s="20">
        <f>IFERROR(VLOOKUP(B14,RMS!C:E,3,FALSE),0)</f>
        <v>16789179.429955199</v>
      </c>
      <c r="J14" s="21">
        <f>IFERROR(VLOOKUP(B14,RMS!C:F,4,FALSE),0)</f>
        <v>14986600.270070899</v>
      </c>
      <c r="K14" s="22">
        <f t="shared" si="1"/>
        <v>-3.4526551999151707</v>
      </c>
      <c r="L14" s="22">
        <f t="shared" si="2"/>
        <v>0.12092909961938858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2816322.719</v>
      </c>
      <c r="F15" s="25">
        <f>IFERROR(VLOOKUP(C15,RA!B:I,8,0),0)</f>
        <v>176447.63930000001</v>
      </c>
      <c r="G15" s="16">
        <f t="shared" si="0"/>
        <v>2639875.0797000001</v>
      </c>
      <c r="H15" s="27">
        <f>RA!J19</f>
        <v>6.26517828051509</v>
      </c>
      <c r="I15" s="20">
        <f>IFERROR(VLOOKUP(B15,RMS!C:E,3,FALSE),0)</f>
        <v>2816322.4139834102</v>
      </c>
      <c r="J15" s="21">
        <f>IFERROR(VLOOKUP(B15,RMS!C:F,4,FALSE),0)</f>
        <v>2639875.0854512802</v>
      </c>
      <c r="K15" s="22">
        <f t="shared" si="1"/>
        <v>0.30501658981665969</v>
      </c>
      <c r="L15" s="22">
        <f t="shared" si="2"/>
        <v>-5.7512801140546799E-3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4544403.4802999999</v>
      </c>
      <c r="F16" s="25">
        <f>IFERROR(VLOOKUP(C16,RA!B:I,8,0),0)</f>
        <v>397000.81400000001</v>
      </c>
      <c r="G16" s="16">
        <f t="shared" si="0"/>
        <v>4147402.6662999997</v>
      </c>
      <c r="H16" s="27">
        <f>RA!J20</f>
        <v>8.7360379799240899</v>
      </c>
      <c r="I16" s="20">
        <f>IFERROR(VLOOKUP(B16,RMS!C:E,3,FALSE),0)</f>
        <v>4544405.4819782404</v>
      </c>
      <c r="J16" s="21">
        <f>IFERROR(VLOOKUP(B16,RMS!C:F,4,FALSE),0)</f>
        <v>4147402.6663000002</v>
      </c>
      <c r="K16" s="22">
        <f t="shared" si="1"/>
        <v>-2.0016782404854894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1865424.4199000001</v>
      </c>
      <c r="F17" s="25">
        <f>IFERROR(VLOOKUP(C17,RA!B:I,8,0),0)</f>
        <v>255807.86859999999</v>
      </c>
      <c r="G17" s="16">
        <f t="shared" si="0"/>
        <v>1609616.5513000002</v>
      </c>
      <c r="H17" s="27">
        <f>RA!J21</f>
        <v>13.713118895147399</v>
      </c>
      <c r="I17" s="20">
        <f>IFERROR(VLOOKUP(B17,RMS!C:E,3,FALSE),0)</f>
        <v>1865423.37382549</v>
      </c>
      <c r="J17" s="21">
        <f>IFERROR(VLOOKUP(B17,RMS!C:F,4,FALSE),0)</f>
        <v>1609616.55099723</v>
      </c>
      <c r="K17" s="22">
        <f t="shared" si="1"/>
        <v>1.0460745100863278</v>
      </c>
      <c r="L17" s="22">
        <f t="shared" si="2"/>
        <v>3.0277017503976822E-4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4947082.7533999998</v>
      </c>
      <c r="F18" s="25">
        <f>IFERROR(VLOOKUP(C18,RA!B:I,8,0),0)</f>
        <v>300700.60830000002</v>
      </c>
      <c r="G18" s="16">
        <f t="shared" si="0"/>
        <v>4646382.1450999994</v>
      </c>
      <c r="H18" s="27">
        <f>RA!J22</f>
        <v>6.0783419904050797</v>
      </c>
      <c r="I18" s="20">
        <f>IFERROR(VLOOKUP(B18,RMS!C:E,3,FALSE),0)</f>
        <v>4947088.2263158998</v>
      </c>
      <c r="J18" s="21">
        <f>IFERROR(VLOOKUP(B18,RMS!C:F,4,FALSE),0)</f>
        <v>4646382.1523236996</v>
      </c>
      <c r="K18" s="22">
        <f t="shared" si="1"/>
        <v>-5.4729158999398351</v>
      </c>
      <c r="L18" s="22">
        <f t="shared" si="2"/>
        <v>-7.2237001731991768E-3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6469858.8283000002</v>
      </c>
      <c r="F19" s="25">
        <f>IFERROR(VLOOKUP(C19,RA!B:I,8,0),0)</f>
        <v>662918.73820000002</v>
      </c>
      <c r="G19" s="16">
        <f t="shared" si="0"/>
        <v>5806940.0900999997</v>
      </c>
      <c r="H19" s="27">
        <f>RA!J23</f>
        <v>10.2462627978884</v>
      </c>
      <c r="I19" s="20">
        <f>IFERROR(VLOOKUP(B19,RMS!C:E,3,FALSE),0)</f>
        <v>6469863.6461777799</v>
      </c>
      <c r="J19" s="21">
        <f>IFERROR(VLOOKUP(B19,RMS!C:F,4,FALSE),0)</f>
        <v>5806940.16087949</v>
      </c>
      <c r="K19" s="22">
        <f t="shared" si="1"/>
        <v>-4.8178777797147632</v>
      </c>
      <c r="L19" s="22">
        <f t="shared" si="2"/>
        <v>-7.0779490284621716E-2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1634373.821</v>
      </c>
      <c r="F20" s="25">
        <f>IFERROR(VLOOKUP(C20,RA!B:I,8,0),0)</f>
        <v>219682.9883</v>
      </c>
      <c r="G20" s="16">
        <f t="shared" si="0"/>
        <v>1414690.8326999999</v>
      </c>
      <c r="H20" s="27">
        <f>RA!J24</f>
        <v>13.441416246228499</v>
      </c>
      <c r="I20" s="20">
        <f>IFERROR(VLOOKUP(B20,RMS!C:E,3,FALSE),0)</f>
        <v>1634373.8987980301</v>
      </c>
      <c r="J20" s="21">
        <f>IFERROR(VLOOKUP(B20,RMS!C:F,4,FALSE),0)</f>
        <v>1414690.80501591</v>
      </c>
      <c r="K20" s="22">
        <f t="shared" si="1"/>
        <v>-7.779803010635078E-2</v>
      </c>
      <c r="L20" s="22">
        <f t="shared" si="2"/>
        <v>2.76840899605304E-2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1808443.0157999999</v>
      </c>
      <c r="F21" s="25">
        <f>IFERROR(VLOOKUP(C21,RA!B:I,8,0),0)</f>
        <v>255485.49600000001</v>
      </c>
      <c r="G21" s="16">
        <f t="shared" si="0"/>
        <v>1552957.5197999999</v>
      </c>
      <c r="H21" s="27">
        <f>RA!J25</f>
        <v>14.127373313279699</v>
      </c>
      <c r="I21" s="20">
        <f>IFERROR(VLOOKUP(B21,RMS!C:E,3,FALSE),0)</f>
        <v>1808442.98776323</v>
      </c>
      <c r="J21" s="21">
        <f>IFERROR(VLOOKUP(B21,RMS!C:F,4,FALSE),0)</f>
        <v>1552957.5069128999</v>
      </c>
      <c r="K21" s="22">
        <f t="shared" si="1"/>
        <v>2.8036769945174456E-2</v>
      </c>
      <c r="L21" s="22">
        <f t="shared" si="2"/>
        <v>1.2887099990621209E-2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3408861.6957999999</v>
      </c>
      <c r="F22" s="25">
        <f>IFERROR(VLOOKUP(C22,RA!B:I,8,0),0)</f>
        <v>653267.02179999999</v>
      </c>
      <c r="G22" s="16">
        <f t="shared" si="0"/>
        <v>2755594.6739999996</v>
      </c>
      <c r="H22" s="27">
        <f>RA!J26</f>
        <v>19.163787800628</v>
      </c>
      <c r="I22" s="20">
        <f>IFERROR(VLOOKUP(B22,RMS!C:E,3,FALSE),0)</f>
        <v>3408861.62956237</v>
      </c>
      <c r="J22" s="21">
        <f>IFERROR(VLOOKUP(B22,RMS!C:F,4,FALSE),0)</f>
        <v>2755594.61824837</v>
      </c>
      <c r="K22" s="22">
        <f t="shared" si="1"/>
        <v>6.6237629856914282E-2</v>
      </c>
      <c r="L22" s="22">
        <f t="shared" si="2"/>
        <v>5.5751629639416933E-2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796269.37899999996</v>
      </c>
      <c r="F23" s="25">
        <f>IFERROR(VLOOKUP(C23,RA!B:I,8,0),0)</f>
        <v>184426.1219</v>
      </c>
      <c r="G23" s="16">
        <f t="shared" si="0"/>
        <v>611843.25709999993</v>
      </c>
      <c r="H23" s="27">
        <f>RA!J27</f>
        <v>23.161272650169298</v>
      </c>
      <c r="I23" s="20">
        <f>IFERROR(VLOOKUP(B23,RMS!C:E,3,FALSE),0)</f>
        <v>796269.371580304</v>
      </c>
      <c r="J23" s="21">
        <f>IFERROR(VLOOKUP(B23,RMS!C:F,4,FALSE),0)</f>
        <v>611843.29408606002</v>
      </c>
      <c r="K23" s="22">
        <f t="shared" si="1"/>
        <v>7.4196959612891078E-3</v>
      </c>
      <c r="L23" s="22">
        <f t="shared" si="2"/>
        <v>-3.6986060091294348E-2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3126363.1014</v>
      </c>
      <c r="F24" s="25">
        <f>IFERROR(VLOOKUP(C24,RA!B:I,8,0),0)</f>
        <v>130864.09480000001</v>
      </c>
      <c r="G24" s="16">
        <f t="shared" si="0"/>
        <v>2995499.0066</v>
      </c>
      <c r="H24" s="27">
        <f>RA!J28</f>
        <v>4.1858252082555101</v>
      </c>
      <c r="I24" s="20">
        <f>IFERROR(VLOOKUP(B24,RMS!C:E,3,FALSE),0)</f>
        <v>3126363.1011389401</v>
      </c>
      <c r="J24" s="21">
        <f>IFERROR(VLOOKUP(B24,RMS!C:F,4,FALSE),0)</f>
        <v>2995498.9913035398</v>
      </c>
      <c r="K24" s="22">
        <f t="shared" si="1"/>
        <v>2.610599622130394E-4</v>
      </c>
      <c r="L24" s="22">
        <f t="shared" si="2"/>
        <v>1.5296460129320621E-2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1834535.3524</v>
      </c>
      <c r="F25" s="25">
        <f>IFERROR(VLOOKUP(C25,RA!B:I,8,0),0)</f>
        <v>397485.68449999997</v>
      </c>
      <c r="G25" s="16">
        <f t="shared" si="0"/>
        <v>1437049.6679</v>
      </c>
      <c r="H25" s="27">
        <f>RA!J29</f>
        <v>21.666831548380699</v>
      </c>
      <c r="I25" s="20">
        <f>IFERROR(VLOOKUP(B25,RMS!C:E,3,FALSE),0)</f>
        <v>1834535.3525251299</v>
      </c>
      <c r="J25" s="21">
        <f>IFERROR(VLOOKUP(B25,RMS!C:F,4,FALSE),0)</f>
        <v>1437049.68801385</v>
      </c>
      <c r="K25" s="22">
        <f t="shared" si="1"/>
        <v>-1.251299399882555E-4</v>
      </c>
      <c r="L25" s="22">
        <f t="shared" si="2"/>
        <v>-2.0113850012421608E-2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5546052.7158000004</v>
      </c>
      <c r="F26" s="25">
        <f>IFERROR(VLOOKUP(C26,RA!B:I,8,0),0)</f>
        <v>690909.6004</v>
      </c>
      <c r="G26" s="16">
        <f t="shared" si="0"/>
        <v>4855143.1154000005</v>
      </c>
      <c r="H26" s="27">
        <f>RA!J30</f>
        <v>12.457681810915499</v>
      </c>
      <c r="I26" s="20">
        <f>IFERROR(VLOOKUP(B26,RMS!C:E,3,FALSE),0)</f>
        <v>5546052.7948735002</v>
      </c>
      <c r="J26" s="21">
        <f>IFERROR(VLOOKUP(B26,RMS!C:F,4,FALSE),0)</f>
        <v>4855143.1326675303</v>
      </c>
      <c r="K26" s="22">
        <f t="shared" si="1"/>
        <v>-7.9073499888181686E-2</v>
      </c>
      <c r="L26" s="22">
        <f t="shared" si="2"/>
        <v>-1.7267529852688313E-2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2343999.6236999999</v>
      </c>
      <c r="F27" s="25">
        <f>IFERROR(VLOOKUP(C27,RA!B:I,8,0),0)</f>
        <v>80471.015100000004</v>
      </c>
      <c r="G27" s="16">
        <f t="shared" si="0"/>
        <v>2263528.6085999999</v>
      </c>
      <c r="H27" s="27">
        <f>RA!J31</f>
        <v>3.4330643352653998</v>
      </c>
      <c r="I27" s="20">
        <f>IFERROR(VLOOKUP(B27,RMS!C:E,3,FALSE),0)</f>
        <v>2343999.73854513</v>
      </c>
      <c r="J27" s="21">
        <f>IFERROR(VLOOKUP(B27,RMS!C:F,4,FALSE),0)</f>
        <v>2263528.5788389398</v>
      </c>
      <c r="K27" s="22">
        <f t="shared" si="1"/>
        <v>-0.11484513012692332</v>
      </c>
      <c r="L27" s="22">
        <f t="shared" si="2"/>
        <v>2.9761060141026974E-2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428423.13339999999</v>
      </c>
      <c r="F28" s="25">
        <f>IFERROR(VLOOKUP(C28,RA!B:I,8,0),0)</f>
        <v>95404.919399999999</v>
      </c>
      <c r="G28" s="16">
        <f t="shared" si="0"/>
        <v>333018.21399999998</v>
      </c>
      <c r="H28" s="27">
        <f>RA!J32</f>
        <v>22.268853374667</v>
      </c>
      <c r="I28" s="20">
        <f>IFERROR(VLOOKUP(B28,RMS!C:E,3,FALSE),0)</f>
        <v>428423.03024023102</v>
      </c>
      <c r="J28" s="21">
        <f>IFERROR(VLOOKUP(B28,RMS!C:F,4,FALSE),0)</f>
        <v>333018.28639908897</v>
      </c>
      <c r="K28" s="22">
        <f t="shared" si="1"/>
        <v>0.10315976897254586</v>
      </c>
      <c r="L28" s="22">
        <f t="shared" si="2"/>
        <v>-7.2399088996462524E-2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1092286.7383000001</v>
      </c>
      <c r="F30" s="25">
        <f>IFERROR(VLOOKUP(C30,RA!B:I,8,0),0)</f>
        <v>142809.16829999999</v>
      </c>
      <c r="G30" s="16">
        <f t="shared" si="0"/>
        <v>949477.57000000007</v>
      </c>
      <c r="H30" s="27">
        <f>RA!J34</f>
        <v>13.074329596115399</v>
      </c>
      <c r="I30" s="20">
        <f>IFERROR(VLOOKUP(B30,RMS!C:E,3,FALSE),0)</f>
        <v>1092286.7372999999</v>
      </c>
      <c r="J30" s="21">
        <f>IFERROR(VLOOKUP(B30,RMS!C:F,4,FALSE),0)</f>
        <v>949477.55160000001</v>
      </c>
      <c r="K30" s="22">
        <f t="shared" si="1"/>
        <v>1.0000001639127731E-3</v>
      </c>
      <c r="L30" s="22">
        <f t="shared" si="2"/>
        <v>1.8400000059045851E-2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7.6892552353230004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724233.73</v>
      </c>
      <c r="F32" s="25">
        <f>IFERROR(VLOOKUP(C32,RA!B:I,8,0),0)</f>
        <v>55688.18</v>
      </c>
      <c r="G32" s="16">
        <f t="shared" si="0"/>
        <v>668545.54999999993</v>
      </c>
      <c r="H32" s="27">
        <f>RA!J34</f>
        <v>13.074329596115399</v>
      </c>
      <c r="I32" s="20">
        <f>IFERROR(VLOOKUP(B32,RMS!C:E,3,FALSE),0)</f>
        <v>724233.73</v>
      </c>
      <c r="J32" s="21">
        <f>IFERROR(VLOOKUP(B32,RMS!C:F,4,FALSE),0)</f>
        <v>668545.55000000005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594358.93999999994</v>
      </c>
      <c r="F33" s="25">
        <f>IFERROR(VLOOKUP(C33,RA!B:I,8,0),0)</f>
        <v>-42130.66</v>
      </c>
      <c r="G33" s="16">
        <f t="shared" si="0"/>
        <v>636489.6</v>
      </c>
      <c r="H33" s="27">
        <f>RA!J34</f>
        <v>13.074329596115399</v>
      </c>
      <c r="I33" s="20">
        <f>IFERROR(VLOOKUP(B33,RMS!C:E,3,FALSE),0)</f>
        <v>594358.93999999994</v>
      </c>
      <c r="J33" s="21">
        <f>IFERROR(VLOOKUP(B33,RMS!C:F,4,FALSE),0)</f>
        <v>636489.6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32017.09</v>
      </c>
      <c r="F34" s="25">
        <f>IFERROR(VLOOKUP(C34,RA!B:I,8,0),0)</f>
        <v>1603.41</v>
      </c>
      <c r="G34" s="16">
        <f t="shared" si="0"/>
        <v>30413.68</v>
      </c>
      <c r="H34" s="27">
        <f>RA!J35</f>
        <v>7.6892552353230004</v>
      </c>
      <c r="I34" s="20">
        <f>IFERROR(VLOOKUP(B34,RMS!C:E,3,FALSE),0)</f>
        <v>32017.09</v>
      </c>
      <c r="J34" s="21">
        <f>IFERROR(VLOOKUP(B34,RMS!C:F,4,FALSE),0)</f>
        <v>30413.68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468845.95</v>
      </c>
      <c r="F35" s="25">
        <f>IFERROR(VLOOKUP(C35,RA!B:I,8,0),0)</f>
        <v>-29877.38</v>
      </c>
      <c r="G35" s="16">
        <f t="shared" si="0"/>
        <v>498723.33</v>
      </c>
      <c r="H35" s="27">
        <f>RA!J34</f>
        <v>13.074329596115399</v>
      </c>
      <c r="I35" s="20">
        <f>IFERROR(VLOOKUP(B35,RMS!C:E,3,FALSE),0)</f>
        <v>468845.95</v>
      </c>
      <c r="J35" s="21">
        <f>IFERROR(VLOOKUP(B35,RMS!C:F,4,FALSE),0)</f>
        <v>498723.33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7.6892552353230004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53402.563499999997</v>
      </c>
      <c r="F37" s="25">
        <f>IFERROR(VLOOKUP(C37,RA!B:I,8,0),0)</f>
        <v>5285.9112999999998</v>
      </c>
      <c r="G37" s="16">
        <f t="shared" si="0"/>
        <v>48116.652199999997</v>
      </c>
      <c r="H37" s="27">
        <f>RA!J35</f>
        <v>7.6892552353230004</v>
      </c>
      <c r="I37" s="20">
        <f>IFERROR(VLOOKUP(B37,RMS!C:E,3,FALSE),0)</f>
        <v>53402.564102564102</v>
      </c>
      <c r="J37" s="21">
        <f>IFERROR(VLOOKUP(B37,RMS!C:F,4,FALSE),0)</f>
        <v>48116.6495726496</v>
      </c>
      <c r="K37" s="22">
        <f t="shared" si="1"/>
        <v>-6.0256410506553948E-4</v>
      </c>
      <c r="L37" s="22">
        <f t="shared" si="2"/>
        <v>2.6273503972333856E-3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2063034.13</v>
      </c>
      <c r="F38" s="25">
        <f>IFERROR(VLOOKUP(C38,RA!B:I,8,0),0)</f>
        <v>114809.9292</v>
      </c>
      <c r="G38" s="16">
        <f t="shared" si="0"/>
        <v>1948224.2008</v>
      </c>
      <c r="H38" s="27">
        <f>RA!J36</f>
        <v>-7.0884203407456097</v>
      </c>
      <c r="I38" s="20">
        <f>IFERROR(VLOOKUP(B38,RMS!C:E,3,FALSE),0)</f>
        <v>2063034.1053677101</v>
      </c>
      <c r="J38" s="21">
        <f>IFERROR(VLOOKUP(B38,RMS!C:F,4,FALSE),0)</f>
        <v>1948224.1842239299</v>
      </c>
      <c r="K38" s="22">
        <f t="shared" si="1"/>
        <v>2.4632289772853255E-2</v>
      </c>
      <c r="L38" s="22">
        <f t="shared" si="2"/>
        <v>1.6576070105656981E-2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212922.51</v>
      </c>
      <c r="F39" s="25">
        <f>IFERROR(VLOOKUP(C39,RA!B:I,8,0),0)</f>
        <v>-11935.15</v>
      </c>
      <c r="G39" s="16">
        <f t="shared" si="0"/>
        <v>224857.66</v>
      </c>
      <c r="H39" s="27">
        <f>RA!J37</f>
        <v>5.0079816747868096</v>
      </c>
      <c r="I39" s="20">
        <f>IFERROR(VLOOKUP(B39,RMS!C:E,3,FALSE),0)</f>
        <v>212922.51</v>
      </c>
      <c r="J39" s="21">
        <f>IFERROR(VLOOKUP(B39,RMS!C:F,4,FALSE),0)</f>
        <v>224857.66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90739.74</v>
      </c>
      <c r="F40" s="25">
        <f>IFERROR(VLOOKUP(C40,RA!B:I,8,0),0)</f>
        <v>12949.97</v>
      </c>
      <c r="G40" s="16">
        <f t="shared" si="0"/>
        <v>77789.77</v>
      </c>
      <c r="H40" s="27">
        <f>RA!J38</f>
        <v>-6.3725366508978096</v>
      </c>
      <c r="I40" s="20">
        <f>IFERROR(VLOOKUP(B40,RMS!C:E,3,FALSE),0)</f>
        <v>90739.74</v>
      </c>
      <c r="J40" s="21">
        <f>IFERROR(VLOOKUP(B40,RMS!C:F,4,FALSE),0)</f>
        <v>77789.77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86337.549400000004</v>
      </c>
      <c r="F42" s="25">
        <f>IFERROR(VLOOKUP(C42,RA!B:I,8,0),0)</f>
        <v>15412.485199999999</v>
      </c>
      <c r="G42" s="16">
        <f t="shared" si="0"/>
        <v>70925.064200000008</v>
      </c>
      <c r="H42" s="27">
        <f>RA!J39</f>
        <v>0</v>
      </c>
      <c r="I42" s="20">
        <f>VLOOKUP(B42,RMS!C:E,3,FALSE)</f>
        <v>86337.549353301598</v>
      </c>
      <c r="J42" s="21">
        <f>IFERROR(VLOOKUP(B42,RMS!C:F,4,FALSE),0)</f>
        <v>70925.063973980796</v>
      </c>
      <c r="K42" s="22">
        <f t="shared" si="1"/>
        <v>4.669840564019978E-5</v>
      </c>
      <c r="L42" s="22">
        <f t="shared" si="2"/>
        <v>2.2601921227760613E-4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4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92673793.568900004</v>
      </c>
      <c r="E7" s="56"/>
      <c r="F7" s="56"/>
      <c r="G7" s="55">
        <v>24306360.600900002</v>
      </c>
      <c r="H7" s="57">
        <v>281.27383646841997</v>
      </c>
      <c r="I7" s="55">
        <v>9420619.3814000003</v>
      </c>
      <c r="J7" s="57">
        <v>10.1653542156943</v>
      </c>
      <c r="K7" s="55">
        <v>2338829.2045</v>
      </c>
      <c r="L7" s="57">
        <v>9.6222928759371698</v>
      </c>
      <c r="M7" s="57">
        <v>3.0279210483922299</v>
      </c>
      <c r="N7" s="55">
        <v>1067291249.8377</v>
      </c>
      <c r="O7" s="55">
        <v>1067291249.8377</v>
      </c>
      <c r="P7" s="55">
        <v>2274289</v>
      </c>
      <c r="Q7" s="55">
        <v>1948494</v>
      </c>
      <c r="R7" s="57">
        <v>16.7203491517038</v>
      </c>
      <c r="S7" s="55">
        <v>40.748468452734002</v>
      </c>
      <c r="T7" s="55">
        <v>40.098680869738402</v>
      </c>
      <c r="U7" s="58">
        <v>1.5946306883885599</v>
      </c>
    </row>
    <row r="8" spans="1:23" ht="12" thickBot="1">
      <c r="A8" s="84">
        <v>42760</v>
      </c>
      <c r="B8" s="72" t="s">
        <v>6</v>
      </c>
      <c r="C8" s="73"/>
      <c r="D8" s="59">
        <v>4752833.8095000004</v>
      </c>
      <c r="E8" s="60"/>
      <c r="F8" s="60"/>
      <c r="G8" s="59">
        <v>1037899.4888000001</v>
      </c>
      <c r="H8" s="61">
        <v>357.92813859029201</v>
      </c>
      <c r="I8" s="59">
        <v>1211018.3472</v>
      </c>
      <c r="J8" s="61">
        <v>25.4799219947352</v>
      </c>
      <c r="K8" s="59">
        <v>244832.2267</v>
      </c>
      <c r="L8" s="61">
        <v>23.5892039009548</v>
      </c>
      <c r="M8" s="61">
        <v>3.9463192142752299</v>
      </c>
      <c r="N8" s="59">
        <v>43267631.020900004</v>
      </c>
      <c r="O8" s="59">
        <v>43267631.020900004</v>
      </c>
      <c r="P8" s="59">
        <v>97016</v>
      </c>
      <c r="Q8" s="59">
        <v>79772</v>
      </c>
      <c r="R8" s="61">
        <v>21.6166073308931</v>
      </c>
      <c r="S8" s="59">
        <v>48.990205837181499</v>
      </c>
      <c r="T8" s="59">
        <v>46.9389747517926</v>
      </c>
      <c r="U8" s="62">
        <v>4.1870227943236804</v>
      </c>
    </row>
    <row r="9" spans="1:23" ht="12" thickBot="1">
      <c r="A9" s="85"/>
      <c r="B9" s="72" t="s">
        <v>7</v>
      </c>
      <c r="C9" s="73"/>
      <c r="D9" s="59">
        <v>561020.60979999998</v>
      </c>
      <c r="E9" s="60"/>
      <c r="F9" s="60"/>
      <c r="G9" s="59">
        <v>124495.2864</v>
      </c>
      <c r="H9" s="61">
        <v>350.63602488326802</v>
      </c>
      <c r="I9" s="59">
        <v>156680.46609999999</v>
      </c>
      <c r="J9" s="61">
        <v>27.927755836965702</v>
      </c>
      <c r="K9" s="59">
        <v>28967.0978</v>
      </c>
      <c r="L9" s="61">
        <v>23.2676261388158</v>
      </c>
      <c r="M9" s="61">
        <v>4.4089114201837596</v>
      </c>
      <c r="N9" s="59">
        <v>4922234.9604000002</v>
      </c>
      <c r="O9" s="59">
        <v>4922234.9604000002</v>
      </c>
      <c r="P9" s="59">
        <v>24946</v>
      </c>
      <c r="Q9" s="59">
        <v>20122</v>
      </c>
      <c r="R9" s="61">
        <v>23.973760063612001</v>
      </c>
      <c r="S9" s="59">
        <v>22.489401499238401</v>
      </c>
      <c r="T9" s="59">
        <v>22.0581150332969</v>
      </c>
      <c r="U9" s="62">
        <v>1.91773207462222</v>
      </c>
    </row>
    <row r="10" spans="1:23" ht="12" thickBot="1">
      <c r="A10" s="85"/>
      <c r="B10" s="72" t="s">
        <v>8</v>
      </c>
      <c r="C10" s="73"/>
      <c r="D10" s="59">
        <v>933125.28830000001</v>
      </c>
      <c r="E10" s="60"/>
      <c r="F10" s="60"/>
      <c r="G10" s="59">
        <v>202081.24909999999</v>
      </c>
      <c r="H10" s="61">
        <v>361.75748242640901</v>
      </c>
      <c r="I10" s="59">
        <v>176021.23449999999</v>
      </c>
      <c r="J10" s="61">
        <v>18.863622785390501</v>
      </c>
      <c r="K10" s="59">
        <v>49906.077700000002</v>
      </c>
      <c r="L10" s="61">
        <v>24.6960457352003</v>
      </c>
      <c r="M10" s="61">
        <v>2.5270500630827999</v>
      </c>
      <c r="N10" s="59">
        <v>7882829.4440000001</v>
      </c>
      <c r="O10" s="59">
        <v>7882829.4440000001</v>
      </c>
      <c r="P10" s="59">
        <v>269332</v>
      </c>
      <c r="Q10" s="59">
        <v>228841</v>
      </c>
      <c r="R10" s="61">
        <v>17.693944703964799</v>
      </c>
      <c r="S10" s="59">
        <v>3.4645912416645599</v>
      </c>
      <c r="T10" s="59">
        <v>3.0620007214616298</v>
      </c>
      <c r="U10" s="62">
        <v>11.620144834445499</v>
      </c>
    </row>
    <row r="11" spans="1:23" ht="12" thickBot="1">
      <c r="A11" s="85"/>
      <c r="B11" s="72" t="s">
        <v>9</v>
      </c>
      <c r="C11" s="73"/>
      <c r="D11" s="59">
        <v>242134.3646</v>
      </c>
      <c r="E11" s="60"/>
      <c r="F11" s="60"/>
      <c r="G11" s="59">
        <v>106918.56789999999</v>
      </c>
      <c r="H11" s="61">
        <v>126.466150226092</v>
      </c>
      <c r="I11" s="59">
        <v>54637.138800000001</v>
      </c>
      <c r="J11" s="61">
        <v>22.564801526730498</v>
      </c>
      <c r="K11" s="59">
        <v>21507.932799999999</v>
      </c>
      <c r="L11" s="61">
        <v>20.116181148363498</v>
      </c>
      <c r="M11" s="61">
        <v>1.5403249725608199</v>
      </c>
      <c r="N11" s="59">
        <v>2755638.9797</v>
      </c>
      <c r="O11" s="59">
        <v>2755638.9797</v>
      </c>
      <c r="P11" s="59">
        <v>8627</v>
      </c>
      <c r="Q11" s="59">
        <v>7263</v>
      </c>
      <c r="R11" s="61">
        <v>18.780118408371202</v>
      </c>
      <c r="S11" s="59">
        <v>28.067041219427399</v>
      </c>
      <c r="T11" s="59">
        <v>26.917469998623201</v>
      </c>
      <c r="U11" s="62">
        <v>4.0958047975805698</v>
      </c>
    </row>
    <row r="12" spans="1:23" ht="12" thickBot="1">
      <c r="A12" s="85"/>
      <c r="B12" s="72" t="s">
        <v>10</v>
      </c>
      <c r="C12" s="73"/>
      <c r="D12" s="59">
        <v>998632.69779999997</v>
      </c>
      <c r="E12" s="60"/>
      <c r="F12" s="60"/>
      <c r="G12" s="59">
        <v>417524.51679999998</v>
      </c>
      <c r="H12" s="61">
        <v>139.179415248173</v>
      </c>
      <c r="I12" s="59">
        <v>196012.13070000001</v>
      </c>
      <c r="J12" s="61">
        <v>19.628050546694201</v>
      </c>
      <c r="K12" s="59">
        <v>55141.3914</v>
      </c>
      <c r="L12" s="61">
        <v>13.206743360274</v>
      </c>
      <c r="M12" s="61">
        <v>2.5547186192331002</v>
      </c>
      <c r="N12" s="59">
        <v>12937483.8815</v>
      </c>
      <c r="O12" s="59">
        <v>12937483.8815</v>
      </c>
      <c r="P12" s="59">
        <v>7421</v>
      </c>
      <c r="Q12" s="59">
        <v>6098</v>
      </c>
      <c r="R12" s="61">
        <v>21.6956379140702</v>
      </c>
      <c r="S12" s="59">
        <v>134.568481040291</v>
      </c>
      <c r="T12" s="59">
        <v>140.25384819613001</v>
      </c>
      <c r="U12" s="62">
        <v>-4.2248876645464604</v>
      </c>
    </row>
    <row r="13" spans="1:23" ht="12" thickBot="1">
      <c r="A13" s="85"/>
      <c r="B13" s="72" t="s">
        <v>11</v>
      </c>
      <c r="C13" s="73"/>
      <c r="D13" s="59">
        <v>1475731.7745000001</v>
      </c>
      <c r="E13" s="60"/>
      <c r="F13" s="60"/>
      <c r="G13" s="59">
        <v>334629.09860000003</v>
      </c>
      <c r="H13" s="61">
        <v>341.005214631385</v>
      </c>
      <c r="I13" s="59">
        <v>398857.6556</v>
      </c>
      <c r="J13" s="61">
        <v>27.027788009453101</v>
      </c>
      <c r="K13" s="59">
        <v>86806.072799999994</v>
      </c>
      <c r="L13" s="61">
        <v>25.940981571289999</v>
      </c>
      <c r="M13" s="61">
        <v>3.5948128136030602</v>
      </c>
      <c r="N13" s="59">
        <v>13983642.5658</v>
      </c>
      <c r="O13" s="59">
        <v>13983642.5658</v>
      </c>
      <c r="P13" s="59">
        <v>30354</v>
      </c>
      <c r="Q13" s="59">
        <v>24550</v>
      </c>
      <c r="R13" s="61">
        <v>23.6415478615071</v>
      </c>
      <c r="S13" s="59">
        <v>48.617374135204599</v>
      </c>
      <c r="T13" s="59">
        <v>46.041848431771903</v>
      </c>
      <c r="U13" s="62">
        <v>5.2975417723510896</v>
      </c>
    </row>
    <row r="14" spans="1:23" ht="12" thickBot="1">
      <c r="A14" s="85"/>
      <c r="B14" s="72" t="s">
        <v>12</v>
      </c>
      <c r="C14" s="73"/>
      <c r="D14" s="59">
        <v>366957.42259999999</v>
      </c>
      <c r="E14" s="60"/>
      <c r="F14" s="60"/>
      <c r="G14" s="59">
        <v>187664.92980000001</v>
      </c>
      <c r="H14" s="61">
        <v>95.538624606673906</v>
      </c>
      <c r="I14" s="59">
        <v>79498.520399999994</v>
      </c>
      <c r="J14" s="61">
        <v>21.6642355499256</v>
      </c>
      <c r="K14" s="59">
        <v>34490.683700000001</v>
      </c>
      <c r="L14" s="61">
        <v>18.3788647867013</v>
      </c>
      <c r="M14" s="61">
        <v>1.30492735636899</v>
      </c>
      <c r="N14" s="59">
        <v>4934758.7882000003</v>
      </c>
      <c r="O14" s="59">
        <v>4934758.7882000003</v>
      </c>
      <c r="P14" s="59">
        <v>4397</v>
      </c>
      <c r="Q14" s="59">
        <v>4047</v>
      </c>
      <c r="R14" s="61">
        <v>8.6483815171732203</v>
      </c>
      <c r="S14" s="59">
        <v>83.456316261087096</v>
      </c>
      <c r="T14" s="59">
        <v>76.594447541388703</v>
      </c>
      <c r="U14" s="62">
        <v>8.2221083162016804</v>
      </c>
    </row>
    <row r="15" spans="1:23" ht="12" thickBot="1">
      <c r="A15" s="85"/>
      <c r="B15" s="72" t="s">
        <v>13</v>
      </c>
      <c r="C15" s="73"/>
      <c r="D15" s="59">
        <v>417909.87190000003</v>
      </c>
      <c r="E15" s="60"/>
      <c r="F15" s="60"/>
      <c r="G15" s="59">
        <v>150730.7683</v>
      </c>
      <c r="H15" s="61">
        <v>177.25584936197799</v>
      </c>
      <c r="I15" s="59">
        <v>956.6223</v>
      </c>
      <c r="J15" s="61">
        <v>0.228906365779487</v>
      </c>
      <c r="K15" s="59">
        <v>25520.620800000001</v>
      </c>
      <c r="L15" s="61">
        <v>16.9312616712775</v>
      </c>
      <c r="M15" s="61">
        <v>-0.962515712000235</v>
      </c>
      <c r="N15" s="59">
        <v>5108249.4308000002</v>
      </c>
      <c r="O15" s="59">
        <v>5108249.4308000002</v>
      </c>
      <c r="P15" s="59">
        <v>11806</v>
      </c>
      <c r="Q15" s="59">
        <v>9766</v>
      </c>
      <c r="R15" s="61">
        <v>20.888797870161799</v>
      </c>
      <c r="S15" s="59">
        <v>35.3980918092495</v>
      </c>
      <c r="T15" s="59">
        <v>34.7376179397911</v>
      </c>
      <c r="U15" s="62">
        <v>1.8658459699396299</v>
      </c>
    </row>
    <row r="16" spans="1:23" ht="12" thickBot="1">
      <c r="A16" s="85"/>
      <c r="B16" s="72" t="s">
        <v>14</v>
      </c>
      <c r="C16" s="73"/>
      <c r="D16" s="59">
        <v>7421279.2972999997</v>
      </c>
      <c r="E16" s="60"/>
      <c r="F16" s="60"/>
      <c r="G16" s="59">
        <v>814439.01879999996</v>
      </c>
      <c r="H16" s="61">
        <v>811.21362385541897</v>
      </c>
      <c r="I16" s="59">
        <v>-480737.7585</v>
      </c>
      <c r="J16" s="61">
        <v>-6.47782867672022</v>
      </c>
      <c r="K16" s="59">
        <v>32705.9787</v>
      </c>
      <c r="L16" s="61">
        <v>4.01576765663674</v>
      </c>
      <c r="M16" s="61">
        <v>-15.698773056438201</v>
      </c>
      <c r="N16" s="59">
        <v>53767919.801600002</v>
      </c>
      <c r="O16" s="59">
        <v>53767919.801600002</v>
      </c>
      <c r="P16" s="59">
        <v>163131</v>
      </c>
      <c r="Q16" s="59">
        <v>127330</v>
      </c>
      <c r="R16" s="61">
        <v>28.116704625775501</v>
      </c>
      <c r="S16" s="59">
        <v>45.492759176980499</v>
      </c>
      <c r="T16" s="59">
        <v>46.567192165239902</v>
      </c>
      <c r="U16" s="62">
        <v>-2.36176703215471</v>
      </c>
    </row>
    <row r="17" spans="1:21" ht="12" thickBot="1">
      <c r="A17" s="85"/>
      <c r="B17" s="72" t="s">
        <v>15</v>
      </c>
      <c r="C17" s="73"/>
      <c r="D17" s="59">
        <v>11726399.4749</v>
      </c>
      <c r="E17" s="60"/>
      <c r="F17" s="60"/>
      <c r="G17" s="59">
        <v>888835.76069999998</v>
      </c>
      <c r="H17" s="61">
        <v>1219.29879437624</v>
      </c>
      <c r="I17" s="59">
        <v>1059610.9634</v>
      </c>
      <c r="J17" s="61">
        <v>9.0361151832501108</v>
      </c>
      <c r="K17" s="59">
        <v>83786.874800000005</v>
      </c>
      <c r="L17" s="61">
        <v>9.4265868346716708</v>
      </c>
      <c r="M17" s="61">
        <v>11.6465029985818</v>
      </c>
      <c r="N17" s="59">
        <v>85398764.412799999</v>
      </c>
      <c r="O17" s="59">
        <v>85398764.412799999</v>
      </c>
      <c r="P17" s="59">
        <v>47213</v>
      </c>
      <c r="Q17" s="59">
        <v>36356</v>
      </c>
      <c r="R17" s="61">
        <v>29.8630212344592</v>
      </c>
      <c r="S17" s="59">
        <v>248.372259227331</v>
      </c>
      <c r="T17" s="59">
        <v>208.68339082957399</v>
      </c>
      <c r="U17" s="62">
        <v>15.9795898790092</v>
      </c>
    </row>
    <row r="18" spans="1:21" ht="12" customHeight="1" thickBot="1">
      <c r="A18" s="85"/>
      <c r="B18" s="72" t="s">
        <v>16</v>
      </c>
      <c r="C18" s="73"/>
      <c r="D18" s="59">
        <v>16789175.977299999</v>
      </c>
      <c r="E18" s="60"/>
      <c r="F18" s="60"/>
      <c r="G18" s="59">
        <v>3400932.5836</v>
      </c>
      <c r="H18" s="61">
        <v>393.66388673097703</v>
      </c>
      <c r="I18" s="59">
        <v>1802575.5863000001</v>
      </c>
      <c r="J18" s="61">
        <v>10.7365339951001</v>
      </c>
      <c r="K18" s="59">
        <v>472014.91879999998</v>
      </c>
      <c r="L18" s="61">
        <v>13.878984872447999</v>
      </c>
      <c r="M18" s="61">
        <v>2.8188953664487402</v>
      </c>
      <c r="N18" s="59">
        <v>162506416.2911</v>
      </c>
      <c r="O18" s="59">
        <v>162506416.2911</v>
      </c>
      <c r="P18" s="59">
        <v>250077</v>
      </c>
      <c r="Q18" s="59">
        <v>219486</v>
      </c>
      <c r="R18" s="61">
        <v>13.9375632158771</v>
      </c>
      <c r="S18" s="59">
        <v>67.136026013187902</v>
      </c>
      <c r="T18" s="59">
        <v>75.148363050490701</v>
      </c>
      <c r="U18" s="62">
        <v>-11.9344821448455</v>
      </c>
    </row>
    <row r="19" spans="1:21" ht="12" customHeight="1" thickBot="1">
      <c r="A19" s="85"/>
      <c r="B19" s="72" t="s">
        <v>17</v>
      </c>
      <c r="C19" s="73"/>
      <c r="D19" s="59">
        <v>2816322.719</v>
      </c>
      <c r="E19" s="60"/>
      <c r="F19" s="60"/>
      <c r="G19" s="59">
        <v>636346.70209999999</v>
      </c>
      <c r="H19" s="61">
        <v>342.576776104266</v>
      </c>
      <c r="I19" s="59">
        <v>176447.63930000001</v>
      </c>
      <c r="J19" s="61">
        <v>6.26517828051509</v>
      </c>
      <c r="K19" s="59">
        <v>52092.631699999998</v>
      </c>
      <c r="L19" s="61">
        <v>8.1862028243549805</v>
      </c>
      <c r="M19" s="61">
        <v>2.38718996414228</v>
      </c>
      <c r="N19" s="59">
        <v>27564927.721999999</v>
      </c>
      <c r="O19" s="59">
        <v>27564927.721999999</v>
      </c>
      <c r="P19" s="59">
        <v>38203</v>
      </c>
      <c r="Q19" s="59">
        <v>31669</v>
      </c>
      <c r="R19" s="61">
        <v>20.632163945814501</v>
      </c>
      <c r="S19" s="59">
        <v>73.719936104494394</v>
      </c>
      <c r="T19" s="59">
        <v>70.891139641289598</v>
      </c>
      <c r="U19" s="62">
        <v>3.8372204490181998</v>
      </c>
    </row>
    <row r="20" spans="1:21" ht="12" thickBot="1">
      <c r="A20" s="85"/>
      <c r="B20" s="72" t="s">
        <v>18</v>
      </c>
      <c r="C20" s="73"/>
      <c r="D20" s="59">
        <v>4544403.4802999999</v>
      </c>
      <c r="E20" s="60"/>
      <c r="F20" s="60"/>
      <c r="G20" s="59">
        <v>1524198.2733</v>
      </c>
      <c r="H20" s="61">
        <v>198.15041519900399</v>
      </c>
      <c r="I20" s="59">
        <v>397000.81400000001</v>
      </c>
      <c r="J20" s="61">
        <v>8.7360379799240899</v>
      </c>
      <c r="K20" s="59">
        <v>144830.6496</v>
      </c>
      <c r="L20" s="61">
        <v>9.5020872374058705</v>
      </c>
      <c r="M20" s="61">
        <v>1.74113811611323</v>
      </c>
      <c r="N20" s="59">
        <v>66066564.603</v>
      </c>
      <c r="O20" s="59">
        <v>66066564.603</v>
      </c>
      <c r="P20" s="59">
        <v>117025</v>
      </c>
      <c r="Q20" s="59">
        <v>98525</v>
      </c>
      <c r="R20" s="61">
        <v>18.776960162395302</v>
      </c>
      <c r="S20" s="59">
        <v>38.832757789361203</v>
      </c>
      <c r="T20" s="59">
        <v>40.437937853336699</v>
      </c>
      <c r="U20" s="62">
        <v>-4.1335721575129201</v>
      </c>
    </row>
    <row r="21" spans="1:21" ht="12" customHeight="1" thickBot="1">
      <c r="A21" s="85"/>
      <c r="B21" s="72" t="s">
        <v>19</v>
      </c>
      <c r="C21" s="73"/>
      <c r="D21" s="59">
        <v>1865424.4199000001</v>
      </c>
      <c r="E21" s="60"/>
      <c r="F21" s="60"/>
      <c r="G21" s="59">
        <v>501371.39360000001</v>
      </c>
      <c r="H21" s="61">
        <v>272.06439053207299</v>
      </c>
      <c r="I21" s="59">
        <v>255807.86859999999</v>
      </c>
      <c r="J21" s="61">
        <v>13.713118895147399</v>
      </c>
      <c r="K21" s="59">
        <v>71756.249599999996</v>
      </c>
      <c r="L21" s="61">
        <v>14.3119951628608</v>
      </c>
      <c r="M21" s="61">
        <v>2.5649559449662198</v>
      </c>
      <c r="N21" s="59">
        <v>19899107.062100001</v>
      </c>
      <c r="O21" s="59">
        <v>19899107.062100001</v>
      </c>
      <c r="P21" s="59">
        <v>69499</v>
      </c>
      <c r="Q21" s="59">
        <v>60252</v>
      </c>
      <c r="R21" s="61">
        <v>15.347208391422701</v>
      </c>
      <c r="S21" s="59">
        <v>26.8410253370552</v>
      </c>
      <c r="T21" s="59">
        <v>31.087368683197202</v>
      </c>
      <c r="U21" s="62">
        <v>-15.8203469979955</v>
      </c>
    </row>
    <row r="22" spans="1:21" ht="12" customHeight="1" thickBot="1">
      <c r="A22" s="85"/>
      <c r="B22" s="72" t="s">
        <v>20</v>
      </c>
      <c r="C22" s="73"/>
      <c r="D22" s="59">
        <v>4947082.7533999998</v>
      </c>
      <c r="E22" s="60"/>
      <c r="F22" s="60"/>
      <c r="G22" s="59">
        <v>1467457.2895</v>
      </c>
      <c r="H22" s="61">
        <v>237.11936891094101</v>
      </c>
      <c r="I22" s="59">
        <v>300700.60830000002</v>
      </c>
      <c r="J22" s="61">
        <v>6.0783419904050797</v>
      </c>
      <c r="K22" s="59">
        <v>102168.77039999999</v>
      </c>
      <c r="L22" s="61">
        <v>6.96229942302522</v>
      </c>
      <c r="M22" s="61">
        <v>1.94317536682423</v>
      </c>
      <c r="N22" s="59">
        <v>50730041.965700001</v>
      </c>
      <c r="O22" s="59">
        <v>50730041.965700001</v>
      </c>
      <c r="P22" s="59">
        <v>179421</v>
      </c>
      <c r="Q22" s="59">
        <v>148668</v>
      </c>
      <c r="R22" s="61">
        <v>20.685688917588202</v>
      </c>
      <c r="S22" s="59">
        <v>27.572484566466599</v>
      </c>
      <c r="T22" s="59">
        <v>26.570819628299301</v>
      </c>
      <c r="U22" s="62">
        <v>3.63284250192488</v>
      </c>
    </row>
    <row r="23" spans="1:21" ht="12" thickBot="1">
      <c r="A23" s="85"/>
      <c r="B23" s="72" t="s">
        <v>21</v>
      </c>
      <c r="C23" s="73"/>
      <c r="D23" s="59">
        <v>6469858.8283000002</v>
      </c>
      <c r="E23" s="60"/>
      <c r="F23" s="60"/>
      <c r="G23" s="59">
        <v>3058656.2102000001</v>
      </c>
      <c r="H23" s="61">
        <v>111.52618613116201</v>
      </c>
      <c r="I23" s="59">
        <v>662918.73820000002</v>
      </c>
      <c r="J23" s="61">
        <v>10.2462627978884</v>
      </c>
      <c r="K23" s="59">
        <v>300730.6776</v>
      </c>
      <c r="L23" s="61">
        <v>9.8321176664812509</v>
      </c>
      <c r="M23" s="61">
        <v>1.2043602052522999</v>
      </c>
      <c r="N23" s="59">
        <v>117327205.3656</v>
      </c>
      <c r="O23" s="59">
        <v>117327205.3656</v>
      </c>
      <c r="P23" s="59">
        <v>162534</v>
      </c>
      <c r="Q23" s="59">
        <v>144464</v>
      </c>
      <c r="R23" s="61">
        <v>12.5083065677262</v>
      </c>
      <c r="S23" s="59">
        <v>39.806187187296203</v>
      </c>
      <c r="T23" s="59">
        <v>39.025197717078299</v>
      </c>
      <c r="U23" s="62">
        <v>1.9619800975742201</v>
      </c>
    </row>
    <row r="24" spans="1:21" ht="12" thickBot="1">
      <c r="A24" s="85"/>
      <c r="B24" s="72" t="s">
        <v>22</v>
      </c>
      <c r="C24" s="73"/>
      <c r="D24" s="59">
        <v>1634373.821</v>
      </c>
      <c r="E24" s="60"/>
      <c r="F24" s="60"/>
      <c r="G24" s="59">
        <v>336624.11109999998</v>
      </c>
      <c r="H24" s="61">
        <v>385.51894148618499</v>
      </c>
      <c r="I24" s="59">
        <v>219682.9883</v>
      </c>
      <c r="J24" s="61">
        <v>13.441416246228499</v>
      </c>
      <c r="K24" s="59">
        <v>56710.411699999997</v>
      </c>
      <c r="L24" s="61">
        <v>16.846806223917</v>
      </c>
      <c r="M24" s="61">
        <v>2.87376817967978</v>
      </c>
      <c r="N24" s="59">
        <v>14621210.1172</v>
      </c>
      <c r="O24" s="59">
        <v>14621210.1172</v>
      </c>
      <c r="P24" s="59">
        <v>61635</v>
      </c>
      <c r="Q24" s="59">
        <v>51024</v>
      </c>
      <c r="R24" s="61">
        <v>20.796095954844802</v>
      </c>
      <c r="S24" s="59">
        <v>26.516976085016601</v>
      </c>
      <c r="T24" s="59">
        <v>24.138023920116002</v>
      </c>
      <c r="U24" s="62">
        <v>8.9714308195376393</v>
      </c>
    </row>
    <row r="25" spans="1:21" ht="12" thickBot="1">
      <c r="A25" s="85"/>
      <c r="B25" s="72" t="s">
        <v>23</v>
      </c>
      <c r="C25" s="73"/>
      <c r="D25" s="59">
        <v>1808443.0157999999</v>
      </c>
      <c r="E25" s="60"/>
      <c r="F25" s="60"/>
      <c r="G25" s="59">
        <v>430696.0172</v>
      </c>
      <c r="H25" s="61">
        <v>319.88849294610998</v>
      </c>
      <c r="I25" s="59">
        <v>255485.49600000001</v>
      </c>
      <c r="J25" s="61">
        <v>14.127373313279699</v>
      </c>
      <c r="K25" s="59">
        <v>35309.437299999998</v>
      </c>
      <c r="L25" s="61">
        <v>8.1982270301802096</v>
      </c>
      <c r="M25" s="61">
        <v>6.2356150518433804</v>
      </c>
      <c r="N25" s="59">
        <v>21578653.539999999</v>
      </c>
      <c r="O25" s="59">
        <v>21578653.539999999</v>
      </c>
      <c r="P25" s="59">
        <v>52932</v>
      </c>
      <c r="Q25" s="59">
        <v>41494</v>
      </c>
      <c r="R25" s="61">
        <v>27.565431146671799</v>
      </c>
      <c r="S25" s="59">
        <v>34.165401190206303</v>
      </c>
      <c r="T25" s="59">
        <v>33.7074763845375</v>
      </c>
      <c r="U25" s="62">
        <v>1.3403173670328501</v>
      </c>
    </row>
    <row r="26" spans="1:21" ht="12" thickBot="1">
      <c r="A26" s="85"/>
      <c r="B26" s="72" t="s">
        <v>24</v>
      </c>
      <c r="C26" s="73"/>
      <c r="D26" s="59">
        <v>3408861.6957999999</v>
      </c>
      <c r="E26" s="60"/>
      <c r="F26" s="60"/>
      <c r="G26" s="59">
        <v>1077979.9519</v>
      </c>
      <c r="H26" s="61">
        <v>216.226817557385</v>
      </c>
      <c r="I26" s="59">
        <v>653267.02179999999</v>
      </c>
      <c r="J26" s="61">
        <v>19.163787800628</v>
      </c>
      <c r="K26" s="59">
        <v>205929.0974</v>
      </c>
      <c r="L26" s="61">
        <v>19.1032400034007</v>
      </c>
      <c r="M26" s="61">
        <v>2.17229099747416</v>
      </c>
      <c r="N26" s="59">
        <v>42186356.945699997</v>
      </c>
      <c r="O26" s="59">
        <v>42186356.945699997</v>
      </c>
      <c r="P26" s="59">
        <v>129263</v>
      </c>
      <c r="Q26" s="59">
        <v>120153</v>
      </c>
      <c r="R26" s="61">
        <v>7.5819996171547999</v>
      </c>
      <c r="S26" s="59">
        <v>26.3715192731099</v>
      </c>
      <c r="T26" s="59">
        <v>27.789142531605499</v>
      </c>
      <c r="U26" s="62">
        <v>-5.37558433328934</v>
      </c>
    </row>
    <row r="27" spans="1:21" ht="12" thickBot="1">
      <c r="A27" s="85"/>
      <c r="B27" s="72" t="s">
        <v>25</v>
      </c>
      <c r="C27" s="73"/>
      <c r="D27" s="59">
        <v>796269.37899999996</v>
      </c>
      <c r="E27" s="60"/>
      <c r="F27" s="60"/>
      <c r="G27" s="59">
        <v>304728.859</v>
      </c>
      <c r="H27" s="61">
        <v>161.304223568796</v>
      </c>
      <c r="I27" s="59">
        <v>184426.1219</v>
      </c>
      <c r="J27" s="61">
        <v>23.161272650169298</v>
      </c>
      <c r="K27" s="59">
        <v>76903.938099999999</v>
      </c>
      <c r="L27" s="61">
        <v>25.236841155238299</v>
      </c>
      <c r="M27" s="61">
        <v>1.3981362522708101</v>
      </c>
      <c r="N27" s="59">
        <v>9379781.4213999994</v>
      </c>
      <c r="O27" s="59">
        <v>9379781.4213999994</v>
      </c>
      <c r="P27" s="59">
        <v>54499</v>
      </c>
      <c r="Q27" s="59">
        <v>48939</v>
      </c>
      <c r="R27" s="61">
        <v>11.3610821635097</v>
      </c>
      <c r="S27" s="59">
        <v>14.6107154076222</v>
      </c>
      <c r="T27" s="59">
        <v>13.769734338666501</v>
      </c>
      <c r="U27" s="62">
        <v>5.7559198539787397</v>
      </c>
    </row>
    <row r="28" spans="1:21" ht="12" thickBot="1">
      <c r="A28" s="85"/>
      <c r="B28" s="72" t="s">
        <v>26</v>
      </c>
      <c r="C28" s="73"/>
      <c r="D28" s="59">
        <v>3126363.1014</v>
      </c>
      <c r="E28" s="60"/>
      <c r="F28" s="60"/>
      <c r="G28" s="59">
        <v>1222542.7353999999</v>
      </c>
      <c r="H28" s="61">
        <v>155.72628349691999</v>
      </c>
      <c r="I28" s="59">
        <v>130864.09480000001</v>
      </c>
      <c r="J28" s="61">
        <v>4.1858252082555101</v>
      </c>
      <c r="K28" s="59">
        <v>53681.802100000001</v>
      </c>
      <c r="L28" s="61">
        <v>4.3909959583078297</v>
      </c>
      <c r="M28" s="61">
        <v>1.4377738764474199</v>
      </c>
      <c r="N28" s="59">
        <v>47152648.517999999</v>
      </c>
      <c r="O28" s="59">
        <v>47152648.517999999</v>
      </c>
      <c r="P28" s="59">
        <v>61835</v>
      </c>
      <c r="Q28" s="59">
        <v>55044</v>
      </c>
      <c r="R28" s="61">
        <v>12.337402805028701</v>
      </c>
      <c r="S28" s="59">
        <v>50.559765527613798</v>
      </c>
      <c r="T28" s="59">
        <v>54.7806890124264</v>
      </c>
      <c r="U28" s="62">
        <v>-8.3483842157205306</v>
      </c>
    </row>
    <row r="29" spans="1:21" ht="12" thickBot="1">
      <c r="A29" s="85"/>
      <c r="B29" s="72" t="s">
        <v>27</v>
      </c>
      <c r="C29" s="73"/>
      <c r="D29" s="59">
        <v>1834535.3524</v>
      </c>
      <c r="E29" s="60"/>
      <c r="F29" s="60"/>
      <c r="G29" s="59">
        <v>715018.70719999995</v>
      </c>
      <c r="H29" s="61">
        <v>156.571658045704</v>
      </c>
      <c r="I29" s="59">
        <v>397485.68449999997</v>
      </c>
      <c r="J29" s="61">
        <v>21.666831548380699</v>
      </c>
      <c r="K29" s="59">
        <v>79309.377200000003</v>
      </c>
      <c r="L29" s="61">
        <v>11.091930379076899</v>
      </c>
      <c r="M29" s="61">
        <v>4.01183716898485</v>
      </c>
      <c r="N29" s="59">
        <v>24022392.4575</v>
      </c>
      <c r="O29" s="59">
        <v>24022392.4575</v>
      </c>
      <c r="P29" s="59">
        <v>143965</v>
      </c>
      <c r="Q29" s="59">
        <v>129914</v>
      </c>
      <c r="R29" s="61">
        <v>10.8156164847514</v>
      </c>
      <c r="S29" s="59">
        <v>12.7429260750877</v>
      </c>
      <c r="T29" s="59">
        <v>11.288583507551101</v>
      </c>
      <c r="U29" s="62">
        <v>11.4129404735367</v>
      </c>
    </row>
    <row r="30" spans="1:21" ht="12" thickBot="1">
      <c r="A30" s="85"/>
      <c r="B30" s="72" t="s">
        <v>28</v>
      </c>
      <c r="C30" s="73"/>
      <c r="D30" s="59">
        <v>5546052.7158000004</v>
      </c>
      <c r="E30" s="60"/>
      <c r="F30" s="60"/>
      <c r="G30" s="59">
        <v>995606.75289999996</v>
      </c>
      <c r="H30" s="61">
        <v>457.05254104047401</v>
      </c>
      <c r="I30" s="59">
        <v>690909.6004</v>
      </c>
      <c r="J30" s="61">
        <v>12.457681810915499</v>
      </c>
      <c r="K30" s="59">
        <v>128208.3269</v>
      </c>
      <c r="L30" s="61">
        <v>12.877406317961899</v>
      </c>
      <c r="M30" s="61">
        <v>4.3889604295272999</v>
      </c>
      <c r="N30" s="59">
        <v>47958804.120700002</v>
      </c>
      <c r="O30" s="59">
        <v>47958804.120700002</v>
      </c>
      <c r="P30" s="59">
        <v>161746</v>
      </c>
      <c r="Q30" s="59">
        <v>143314</v>
      </c>
      <c r="R30" s="61">
        <v>12.861269659628499</v>
      </c>
      <c r="S30" s="59">
        <v>34.288654531178501</v>
      </c>
      <c r="T30" s="59">
        <v>32.480580027073401</v>
      </c>
      <c r="U30" s="62">
        <v>5.2730984310306503</v>
      </c>
    </row>
    <row r="31" spans="1:21" ht="12" thickBot="1">
      <c r="A31" s="85"/>
      <c r="B31" s="72" t="s">
        <v>29</v>
      </c>
      <c r="C31" s="73"/>
      <c r="D31" s="59">
        <v>2343999.6236999999</v>
      </c>
      <c r="E31" s="60"/>
      <c r="F31" s="60"/>
      <c r="G31" s="59">
        <v>1078635.3421</v>
      </c>
      <c r="H31" s="61">
        <v>117.31159106435901</v>
      </c>
      <c r="I31" s="59">
        <v>80471.015100000004</v>
      </c>
      <c r="J31" s="61">
        <v>3.4330643352653998</v>
      </c>
      <c r="K31" s="59">
        <v>12588.2801</v>
      </c>
      <c r="L31" s="61">
        <v>1.1670561503660599</v>
      </c>
      <c r="M31" s="61">
        <v>5.3925345210581996</v>
      </c>
      <c r="N31" s="59">
        <v>64208051.810500003</v>
      </c>
      <c r="O31" s="59">
        <v>64208051.810500003</v>
      </c>
      <c r="P31" s="59">
        <v>44259</v>
      </c>
      <c r="Q31" s="59">
        <v>40000</v>
      </c>
      <c r="R31" s="61">
        <v>10.647500000000001</v>
      </c>
      <c r="S31" s="59">
        <v>52.960971185521601</v>
      </c>
      <c r="T31" s="59">
        <v>40.897021995000003</v>
      </c>
      <c r="U31" s="62">
        <v>22.778942531589401</v>
      </c>
    </row>
    <row r="32" spans="1:21" ht="12" thickBot="1">
      <c r="A32" s="85"/>
      <c r="B32" s="72" t="s">
        <v>30</v>
      </c>
      <c r="C32" s="73"/>
      <c r="D32" s="59">
        <v>428423.13339999999</v>
      </c>
      <c r="E32" s="60"/>
      <c r="F32" s="60"/>
      <c r="G32" s="59">
        <v>122669.0892</v>
      </c>
      <c r="H32" s="61">
        <v>249.25109185533901</v>
      </c>
      <c r="I32" s="59">
        <v>95404.919399999999</v>
      </c>
      <c r="J32" s="61">
        <v>22.268853374667</v>
      </c>
      <c r="K32" s="59">
        <v>32930.611199999999</v>
      </c>
      <c r="L32" s="61">
        <v>26.845076795434501</v>
      </c>
      <c r="M32" s="61">
        <v>1.8971499745501199</v>
      </c>
      <c r="N32" s="59">
        <v>4617386.1920999996</v>
      </c>
      <c r="O32" s="59">
        <v>4617386.1920999996</v>
      </c>
      <c r="P32" s="59">
        <v>40710</v>
      </c>
      <c r="Q32" s="59">
        <v>34972</v>
      </c>
      <c r="R32" s="61">
        <v>16.4074116436006</v>
      </c>
      <c r="S32" s="59">
        <v>10.5237812183739</v>
      </c>
      <c r="T32" s="59">
        <v>9.3537495339128505</v>
      </c>
      <c r="U32" s="62">
        <v>11.1179780364325</v>
      </c>
    </row>
    <row r="33" spans="1:21" ht="12" thickBot="1">
      <c r="A33" s="85"/>
      <c r="B33" s="72" t="s">
        <v>75</v>
      </c>
      <c r="C33" s="7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59">
        <v>27.777799999999999</v>
      </c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2" t="s">
        <v>31</v>
      </c>
      <c r="C34" s="73"/>
      <c r="D34" s="59">
        <v>1092286.7383000001</v>
      </c>
      <c r="E34" s="60"/>
      <c r="F34" s="60"/>
      <c r="G34" s="59">
        <v>281665.02710000001</v>
      </c>
      <c r="H34" s="61">
        <v>287.79636561418198</v>
      </c>
      <c r="I34" s="59">
        <v>142809.16829999999</v>
      </c>
      <c r="J34" s="61">
        <v>13.074329596115399</v>
      </c>
      <c r="K34" s="59">
        <v>35483.325400000002</v>
      </c>
      <c r="L34" s="61">
        <v>12.5977036500887</v>
      </c>
      <c r="M34" s="61">
        <v>3.02468389560805</v>
      </c>
      <c r="N34" s="59">
        <v>12302261.703</v>
      </c>
      <c r="O34" s="59">
        <v>12302261.703</v>
      </c>
      <c r="P34" s="59">
        <v>33186</v>
      </c>
      <c r="Q34" s="59">
        <v>27915</v>
      </c>
      <c r="R34" s="61">
        <v>18.8823213326169</v>
      </c>
      <c r="S34" s="59">
        <v>32.9140823931779</v>
      </c>
      <c r="T34" s="59">
        <v>32.504277041017403</v>
      </c>
      <c r="U34" s="62">
        <v>1.24507603543405</v>
      </c>
    </row>
    <row r="35" spans="1:21" ht="12" customHeight="1" thickBot="1">
      <c r="A35" s="85"/>
      <c r="B35" s="72" t="s">
        <v>61</v>
      </c>
      <c r="C35" s="73"/>
      <c r="D35" s="59">
        <v>724233.73</v>
      </c>
      <c r="E35" s="60"/>
      <c r="F35" s="60"/>
      <c r="G35" s="59">
        <v>349853.19</v>
      </c>
      <c r="H35" s="61">
        <v>107.010754996975</v>
      </c>
      <c r="I35" s="59">
        <v>55688.18</v>
      </c>
      <c r="J35" s="61">
        <v>7.6892552353230004</v>
      </c>
      <c r="K35" s="59">
        <v>-18649.25</v>
      </c>
      <c r="L35" s="61">
        <v>-5.3305930982078502</v>
      </c>
      <c r="M35" s="61">
        <v>-3.9860814778074198</v>
      </c>
      <c r="N35" s="59">
        <v>21232139.539999999</v>
      </c>
      <c r="O35" s="59">
        <v>21232139.539999999</v>
      </c>
      <c r="P35" s="59">
        <v>294</v>
      </c>
      <c r="Q35" s="59">
        <v>307</v>
      </c>
      <c r="R35" s="61">
        <v>-4.2345276872964197</v>
      </c>
      <c r="S35" s="59">
        <v>2463.3800340136099</v>
      </c>
      <c r="T35" s="59">
        <v>1488.77635179153</v>
      </c>
      <c r="U35" s="62">
        <v>39.563675468869697</v>
      </c>
    </row>
    <row r="36" spans="1:21" ht="12" customHeight="1" thickBot="1">
      <c r="A36" s="85"/>
      <c r="B36" s="72" t="s">
        <v>35</v>
      </c>
      <c r="C36" s="73"/>
      <c r="D36" s="59">
        <v>594358.93999999994</v>
      </c>
      <c r="E36" s="60"/>
      <c r="F36" s="60"/>
      <c r="G36" s="59">
        <v>698650.61</v>
      </c>
      <c r="H36" s="61">
        <v>-14.927585907353601</v>
      </c>
      <c r="I36" s="59">
        <v>-42130.66</v>
      </c>
      <c r="J36" s="61">
        <v>-7.0884203407456097</v>
      </c>
      <c r="K36" s="59">
        <v>-90784.45</v>
      </c>
      <c r="L36" s="61">
        <v>-12.994256170477</v>
      </c>
      <c r="M36" s="61">
        <v>-0.535926471989421</v>
      </c>
      <c r="N36" s="59">
        <v>22079074.030000001</v>
      </c>
      <c r="O36" s="59">
        <v>22079074.030000001</v>
      </c>
      <c r="P36" s="59">
        <v>257</v>
      </c>
      <c r="Q36" s="59">
        <v>303</v>
      </c>
      <c r="R36" s="61">
        <v>-15.181518151815199</v>
      </c>
      <c r="S36" s="59">
        <v>2312.6807003891099</v>
      </c>
      <c r="T36" s="59">
        <v>2406.0242904290399</v>
      </c>
      <c r="U36" s="62">
        <v>-4.0361641805646897</v>
      </c>
    </row>
    <row r="37" spans="1:21" ht="12" customHeight="1" thickBot="1">
      <c r="A37" s="85"/>
      <c r="B37" s="72" t="s">
        <v>36</v>
      </c>
      <c r="C37" s="73"/>
      <c r="D37" s="59">
        <v>32017.09</v>
      </c>
      <c r="E37" s="60"/>
      <c r="F37" s="60"/>
      <c r="G37" s="59">
        <v>185049.53</v>
      </c>
      <c r="H37" s="61">
        <v>-82.698097098652497</v>
      </c>
      <c r="I37" s="59">
        <v>1603.41</v>
      </c>
      <c r="J37" s="61">
        <v>5.0079816747868096</v>
      </c>
      <c r="K37" s="59">
        <v>-4491.53</v>
      </c>
      <c r="L37" s="61">
        <v>-2.4272042193244201</v>
      </c>
      <c r="M37" s="61">
        <v>-1.3569852589206799</v>
      </c>
      <c r="N37" s="59">
        <v>6077455.8300000001</v>
      </c>
      <c r="O37" s="59">
        <v>6077455.8300000001</v>
      </c>
      <c r="P37" s="59">
        <v>11</v>
      </c>
      <c r="Q37" s="59">
        <v>7</v>
      </c>
      <c r="R37" s="61">
        <v>57.142857142857103</v>
      </c>
      <c r="S37" s="59">
        <v>2910.6445454545501</v>
      </c>
      <c r="T37" s="59">
        <v>1938.8285714285701</v>
      </c>
      <c r="U37" s="62">
        <v>33.388342645398801</v>
      </c>
    </row>
    <row r="38" spans="1:21" ht="12" customHeight="1" thickBot="1">
      <c r="A38" s="85"/>
      <c r="B38" s="72" t="s">
        <v>37</v>
      </c>
      <c r="C38" s="73"/>
      <c r="D38" s="59">
        <v>468845.95</v>
      </c>
      <c r="E38" s="60"/>
      <c r="F38" s="60"/>
      <c r="G38" s="59">
        <v>348383.97</v>
      </c>
      <c r="H38" s="61">
        <v>34.577360146622098</v>
      </c>
      <c r="I38" s="59">
        <v>-29877.38</v>
      </c>
      <c r="J38" s="61">
        <v>-6.3725366508978096</v>
      </c>
      <c r="K38" s="59">
        <v>-57732.1</v>
      </c>
      <c r="L38" s="61">
        <v>-16.571399654237801</v>
      </c>
      <c r="M38" s="61">
        <v>-0.48248236249850601</v>
      </c>
      <c r="N38" s="59">
        <v>13102174.960000001</v>
      </c>
      <c r="O38" s="59">
        <v>13102174.960000001</v>
      </c>
      <c r="P38" s="59">
        <v>249</v>
      </c>
      <c r="Q38" s="59">
        <v>300</v>
      </c>
      <c r="R38" s="61">
        <v>-17</v>
      </c>
      <c r="S38" s="59">
        <v>1882.9154618473899</v>
      </c>
      <c r="T38" s="59">
        <v>1638.7954</v>
      </c>
      <c r="U38" s="62">
        <v>12.9650038354816</v>
      </c>
    </row>
    <row r="39" spans="1:21" ht="12" customHeight="1" thickBot="1">
      <c r="A39" s="85"/>
      <c r="B39" s="72" t="s">
        <v>74</v>
      </c>
      <c r="C39" s="73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59">
        <v>6.16</v>
      </c>
      <c r="O39" s="59">
        <v>6.16</v>
      </c>
      <c r="P39" s="60"/>
      <c r="Q39" s="60"/>
      <c r="R39" s="60"/>
      <c r="S39" s="60"/>
      <c r="T39" s="60"/>
      <c r="U39" s="63"/>
    </row>
    <row r="40" spans="1:21" ht="12" customHeight="1" thickBot="1">
      <c r="A40" s="85"/>
      <c r="B40" s="72" t="s">
        <v>32</v>
      </c>
      <c r="C40" s="73"/>
      <c r="D40" s="59">
        <v>53402.563499999997</v>
      </c>
      <c r="E40" s="60"/>
      <c r="F40" s="60"/>
      <c r="G40" s="59">
        <v>112016.2395</v>
      </c>
      <c r="H40" s="61">
        <v>-52.326052241737699</v>
      </c>
      <c r="I40" s="59">
        <v>5285.9112999999998</v>
      </c>
      <c r="J40" s="61">
        <v>9.8982351287312298</v>
      </c>
      <c r="K40" s="59">
        <v>8506.1825000000008</v>
      </c>
      <c r="L40" s="61">
        <v>7.5937047502831101</v>
      </c>
      <c r="M40" s="61">
        <v>-0.37858007396384902</v>
      </c>
      <c r="N40" s="59">
        <v>928993.58180000004</v>
      </c>
      <c r="O40" s="59">
        <v>928993.58180000004</v>
      </c>
      <c r="P40" s="59">
        <v>136</v>
      </c>
      <c r="Q40" s="59">
        <v>111</v>
      </c>
      <c r="R40" s="61">
        <v>22.5225225225225</v>
      </c>
      <c r="S40" s="59">
        <v>392.66590808823503</v>
      </c>
      <c r="T40" s="59">
        <v>456.15615405405401</v>
      </c>
      <c r="U40" s="62">
        <v>-16.169024266693398</v>
      </c>
    </row>
    <row r="41" spans="1:21" ht="12" thickBot="1">
      <c r="A41" s="85"/>
      <c r="B41" s="72" t="s">
        <v>33</v>
      </c>
      <c r="C41" s="73"/>
      <c r="D41" s="59">
        <v>2063034.13</v>
      </c>
      <c r="E41" s="60"/>
      <c r="F41" s="60"/>
      <c r="G41" s="59">
        <v>755221.05610000005</v>
      </c>
      <c r="H41" s="61">
        <v>173.16957244990101</v>
      </c>
      <c r="I41" s="59">
        <v>114809.9292</v>
      </c>
      <c r="J41" s="61">
        <v>5.56510081585514</v>
      </c>
      <c r="K41" s="59">
        <v>16308.421399999999</v>
      </c>
      <c r="L41" s="61">
        <v>2.15942355794706</v>
      </c>
      <c r="M41" s="61">
        <v>6.0399167634949604</v>
      </c>
      <c r="N41" s="59">
        <v>22916148.974399999</v>
      </c>
      <c r="O41" s="59">
        <v>22916148.974399999</v>
      </c>
      <c r="P41" s="59">
        <v>8043</v>
      </c>
      <c r="Q41" s="59">
        <v>7164</v>
      </c>
      <c r="R41" s="61">
        <v>12.269681742043501</v>
      </c>
      <c r="S41" s="59">
        <v>256.50057565585001</v>
      </c>
      <c r="T41" s="59">
        <v>271.31402339475198</v>
      </c>
      <c r="U41" s="62">
        <v>-5.7752103288754997</v>
      </c>
    </row>
    <row r="42" spans="1:21" ht="12" customHeight="1" thickBot="1">
      <c r="A42" s="85"/>
      <c r="B42" s="72" t="s">
        <v>38</v>
      </c>
      <c r="C42" s="73"/>
      <c r="D42" s="59">
        <v>212922.51</v>
      </c>
      <c r="E42" s="60"/>
      <c r="F42" s="60"/>
      <c r="G42" s="59">
        <v>296624.90000000002</v>
      </c>
      <c r="H42" s="61">
        <v>-28.218261514795302</v>
      </c>
      <c r="I42" s="59">
        <v>-11935.15</v>
      </c>
      <c r="J42" s="61">
        <v>-5.60539606639054</v>
      </c>
      <c r="K42" s="59">
        <v>-54937.2</v>
      </c>
      <c r="L42" s="61">
        <v>-18.520764777333302</v>
      </c>
      <c r="M42" s="61">
        <v>-0.78274921182732304</v>
      </c>
      <c r="N42" s="59">
        <v>9064864.3900000006</v>
      </c>
      <c r="O42" s="59">
        <v>9064864.3900000006</v>
      </c>
      <c r="P42" s="59">
        <v>133</v>
      </c>
      <c r="Q42" s="59">
        <v>173</v>
      </c>
      <c r="R42" s="61">
        <v>-23.121387283236999</v>
      </c>
      <c r="S42" s="59">
        <v>1600.9211278195501</v>
      </c>
      <c r="T42" s="59">
        <v>1473.55560693642</v>
      </c>
      <c r="U42" s="62">
        <v>7.95576488247141</v>
      </c>
    </row>
    <row r="43" spans="1:21" ht="12" thickBot="1">
      <c r="A43" s="85"/>
      <c r="B43" s="72" t="s">
        <v>39</v>
      </c>
      <c r="C43" s="73"/>
      <c r="D43" s="59">
        <v>90739.74</v>
      </c>
      <c r="E43" s="60"/>
      <c r="F43" s="60"/>
      <c r="G43" s="59">
        <v>117357.42</v>
      </c>
      <c r="H43" s="61">
        <v>-22.680866706169901</v>
      </c>
      <c r="I43" s="59">
        <v>12949.97</v>
      </c>
      <c r="J43" s="61">
        <v>14.2715529050447</v>
      </c>
      <c r="K43" s="59">
        <v>13663.55</v>
      </c>
      <c r="L43" s="61">
        <v>11.6426809655495</v>
      </c>
      <c r="M43" s="61">
        <v>-5.2225080597649E-2</v>
      </c>
      <c r="N43" s="59">
        <v>3983356.29</v>
      </c>
      <c r="O43" s="59">
        <v>3983356.29</v>
      </c>
      <c r="P43" s="59">
        <v>112</v>
      </c>
      <c r="Q43" s="59">
        <v>142</v>
      </c>
      <c r="R43" s="61">
        <v>-21.126760563380302</v>
      </c>
      <c r="S43" s="59">
        <v>810.17624999999998</v>
      </c>
      <c r="T43" s="59">
        <v>788.35492957746499</v>
      </c>
      <c r="U43" s="62">
        <v>2.6934041108382698</v>
      </c>
    </row>
    <row r="44" spans="1:21" ht="12" thickBot="1">
      <c r="A44" s="86"/>
      <c r="B44" s="72" t="s">
        <v>34</v>
      </c>
      <c r="C44" s="73"/>
      <c r="D44" s="64">
        <v>86337.549400000004</v>
      </c>
      <c r="E44" s="65"/>
      <c r="F44" s="65"/>
      <c r="G44" s="64">
        <v>22855.954699999998</v>
      </c>
      <c r="H44" s="66">
        <v>277.74641459190502</v>
      </c>
      <c r="I44" s="64">
        <v>15412.485199999999</v>
      </c>
      <c r="J44" s="66">
        <v>17.851427689468299</v>
      </c>
      <c r="K44" s="64">
        <v>2632.1183000000001</v>
      </c>
      <c r="L44" s="66">
        <v>11.516116191812401</v>
      </c>
      <c r="M44" s="66">
        <v>4.8555442587819897</v>
      </c>
      <c r="N44" s="64">
        <v>826045.18240000005</v>
      </c>
      <c r="O44" s="64">
        <v>826045.18240000005</v>
      </c>
      <c r="P44" s="64">
        <v>22</v>
      </c>
      <c r="Q44" s="64">
        <v>9</v>
      </c>
      <c r="R44" s="66">
        <v>144.444444444444</v>
      </c>
      <c r="S44" s="64">
        <v>3924.43406363636</v>
      </c>
      <c r="T44" s="64">
        <v>1047.01864444444</v>
      </c>
      <c r="U44" s="67">
        <v>73.320518896060094</v>
      </c>
    </row>
  </sheetData>
  <mergeCells count="42"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4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42760</v>
      </c>
      <c r="C2" s="43">
        <v>12</v>
      </c>
      <c r="D2" s="43">
        <v>341432</v>
      </c>
      <c r="E2" s="43">
        <v>4752839.36261795</v>
      </c>
      <c r="F2" s="43">
        <v>3541815.4544658102</v>
      </c>
      <c r="G2" s="37"/>
      <c r="H2" s="37"/>
    </row>
    <row r="3" spans="1:8">
      <c r="A3" s="43">
        <v>2</v>
      </c>
      <c r="B3" s="44">
        <v>42760</v>
      </c>
      <c r="C3" s="43">
        <v>13</v>
      </c>
      <c r="D3" s="43">
        <v>54519</v>
      </c>
      <c r="E3" s="43">
        <v>561021.01294273499</v>
      </c>
      <c r="F3" s="43">
        <v>404340.11093247897</v>
      </c>
      <c r="G3" s="37"/>
      <c r="H3" s="37"/>
    </row>
    <row r="4" spans="1:8">
      <c r="A4" s="43">
        <v>3</v>
      </c>
      <c r="B4" s="44">
        <v>42760</v>
      </c>
      <c r="C4" s="43">
        <v>14</v>
      </c>
      <c r="D4" s="43">
        <v>380564</v>
      </c>
      <c r="E4" s="43">
        <v>933124.33756823197</v>
      </c>
      <c r="F4" s="43">
        <v>757104.06908181799</v>
      </c>
      <c r="G4" s="37"/>
      <c r="H4" s="37"/>
    </row>
    <row r="5" spans="1:8">
      <c r="A5" s="43">
        <v>4</v>
      </c>
      <c r="B5" s="44">
        <v>42760</v>
      </c>
      <c r="C5" s="43">
        <v>15</v>
      </c>
      <c r="D5" s="43">
        <v>11841</v>
      </c>
      <c r="E5" s="43">
        <v>242134.52691955201</v>
      </c>
      <c r="F5" s="43">
        <v>187497.22724059501</v>
      </c>
      <c r="G5" s="37"/>
      <c r="H5" s="37"/>
    </row>
    <row r="6" spans="1:8">
      <c r="A6" s="43">
        <v>5</v>
      </c>
      <c r="B6" s="44">
        <v>42760</v>
      </c>
      <c r="C6" s="43">
        <v>16</v>
      </c>
      <c r="D6" s="43">
        <v>20994</v>
      </c>
      <c r="E6" s="43">
        <v>998632.58908546995</v>
      </c>
      <c r="F6" s="43">
        <v>802620.56207521399</v>
      </c>
      <c r="G6" s="37"/>
      <c r="H6" s="37"/>
    </row>
    <row r="7" spans="1:8">
      <c r="A7" s="43">
        <v>6</v>
      </c>
      <c r="B7" s="44">
        <v>42760</v>
      </c>
      <c r="C7" s="43">
        <v>17</v>
      </c>
      <c r="D7" s="43">
        <v>65742</v>
      </c>
      <c r="E7" s="43">
        <v>1475732.5584</v>
      </c>
      <c r="F7" s="43">
        <v>1076874.1261914501</v>
      </c>
      <c r="G7" s="37"/>
      <c r="H7" s="37"/>
    </row>
    <row r="8" spans="1:8">
      <c r="A8" s="43">
        <v>7</v>
      </c>
      <c r="B8" s="44">
        <v>42760</v>
      </c>
      <c r="C8" s="43">
        <v>18</v>
      </c>
      <c r="D8" s="43">
        <v>181314</v>
      </c>
      <c r="E8" s="43">
        <v>366957.436641026</v>
      </c>
      <c r="F8" s="43">
        <v>287458.89868034201</v>
      </c>
      <c r="G8" s="37"/>
      <c r="H8" s="37"/>
    </row>
    <row r="9" spans="1:8">
      <c r="A9" s="43">
        <v>8</v>
      </c>
      <c r="B9" s="44">
        <v>42760</v>
      </c>
      <c r="C9" s="43">
        <v>19</v>
      </c>
      <c r="D9" s="43">
        <v>59285</v>
      </c>
      <c r="E9" s="43">
        <v>417910.61489914497</v>
      </c>
      <c r="F9" s="43">
        <v>416953.24932991498</v>
      </c>
      <c r="G9" s="37"/>
      <c r="H9" s="37"/>
    </row>
    <row r="10" spans="1:8">
      <c r="A10" s="43">
        <v>9</v>
      </c>
      <c r="B10" s="44">
        <v>42760</v>
      </c>
      <c r="C10" s="43">
        <v>21</v>
      </c>
      <c r="D10" s="43">
        <v>1502312</v>
      </c>
      <c r="E10" s="43">
        <v>7421281.6720351996</v>
      </c>
      <c r="F10" s="43">
        <v>7902017.0552846203</v>
      </c>
      <c r="G10" s="37"/>
      <c r="H10" s="37"/>
    </row>
    <row r="11" spans="1:8">
      <c r="A11" s="43">
        <v>10</v>
      </c>
      <c r="B11" s="44">
        <v>42760</v>
      </c>
      <c r="C11" s="43">
        <v>22</v>
      </c>
      <c r="D11" s="43">
        <v>484151</v>
      </c>
      <c r="E11" s="43">
        <v>11726399.269293999</v>
      </c>
      <c r="F11" s="43">
        <v>10666788.5055735</v>
      </c>
      <c r="G11" s="37"/>
      <c r="H11" s="37"/>
    </row>
    <row r="12" spans="1:8">
      <c r="A12" s="43">
        <v>11</v>
      </c>
      <c r="B12" s="44">
        <v>42760</v>
      </c>
      <c r="C12" s="43">
        <v>23</v>
      </c>
      <c r="D12" s="43">
        <v>833737.58</v>
      </c>
      <c r="E12" s="43">
        <v>16789179.429955199</v>
      </c>
      <c r="F12" s="43">
        <v>14986600.270070899</v>
      </c>
      <c r="G12" s="37"/>
      <c r="H12" s="37"/>
    </row>
    <row r="13" spans="1:8">
      <c r="A13" s="43">
        <v>12</v>
      </c>
      <c r="B13" s="44">
        <v>42760</v>
      </c>
      <c r="C13" s="43">
        <v>24</v>
      </c>
      <c r="D13" s="43">
        <v>83707.199999999997</v>
      </c>
      <c r="E13" s="43">
        <v>2816322.4139834102</v>
      </c>
      <c r="F13" s="43">
        <v>2639875.0854512802</v>
      </c>
      <c r="G13" s="37"/>
      <c r="H13" s="37"/>
    </row>
    <row r="14" spans="1:8">
      <c r="A14" s="43">
        <v>13</v>
      </c>
      <c r="B14" s="44">
        <v>42760</v>
      </c>
      <c r="C14" s="43">
        <v>25</v>
      </c>
      <c r="D14" s="43">
        <v>311444</v>
      </c>
      <c r="E14" s="43">
        <v>4544405.4819782404</v>
      </c>
      <c r="F14" s="43">
        <v>4147402.6663000002</v>
      </c>
      <c r="G14" s="37"/>
      <c r="H14" s="37"/>
    </row>
    <row r="15" spans="1:8">
      <c r="A15" s="43">
        <v>14</v>
      </c>
      <c r="B15" s="44">
        <v>42760</v>
      </c>
      <c r="C15" s="43">
        <v>26</v>
      </c>
      <c r="D15" s="43">
        <v>176145</v>
      </c>
      <c r="E15" s="43">
        <v>1865423.37382549</v>
      </c>
      <c r="F15" s="43">
        <v>1609616.55099723</v>
      </c>
      <c r="G15" s="37"/>
      <c r="H15" s="37"/>
    </row>
    <row r="16" spans="1:8">
      <c r="A16" s="43">
        <v>15</v>
      </c>
      <c r="B16" s="44">
        <v>42760</v>
      </c>
      <c r="C16" s="43">
        <v>27</v>
      </c>
      <c r="D16" s="43">
        <v>489185.06400000001</v>
      </c>
      <c r="E16" s="43">
        <v>4947088.2263158998</v>
      </c>
      <c r="F16" s="43">
        <v>4646382.1523236996</v>
      </c>
      <c r="G16" s="37"/>
      <c r="H16" s="37"/>
    </row>
    <row r="17" spans="1:9">
      <c r="A17" s="43">
        <v>16</v>
      </c>
      <c r="B17" s="44">
        <v>42760</v>
      </c>
      <c r="C17" s="43">
        <v>29</v>
      </c>
      <c r="D17" s="43">
        <v>581399</v>
      </c>
      <c r="E17" s="43">
        <v>6469863.6461777799</v>
      </c>
      <c r="F17" s="43">
        <v>5806940.16087949</v>
      </c>
      <c r="G17" s="37"/>
      <c r="H17" s="37"/>
    </row>
    <row r="18" spans="1:9">
      <c r="A18" s="43">
        <v>17</v>
      </c>
      <c r="B18" s="44">
        <v>42760</v>
      </c>
      <c r="C18" s="43">
        <v>31</v>
      </c>
      <c r="D18" s="43">
        <v>80521.642000000007</v>
      </c>
      <c r="E18" s="43">
        <v>1634373.8987980301</v>
      </c>
      <c r="F18" s="43">
        <v>1414690.80501591</v>
      </c>
      <c r="G18" s="37"/>
      <c r="H18" s="37"/>
    </row>
    <row r="19" spans="1:9">
      <c r="A19" s="43">
        <v>18</v>
      </c>
      <c r="B19" s="44">
        <v>42760</v>
      </c>
      <c r="C19" s="43">
        <v>32</v>
      </c>
      <c r="D19" s="43">
        <v>71730.081999999995</v>
      </c>
      <c r="E19" s="43">
        <v>1808442.98776323</v>
      </c>
      <c r="F19" s="43">
        <v>1552957.5069128999</v>
      </c>
      <c r="G19" s="37"/>
      <c r="H19" s="37"/>
    </row>
    <row r="20" spans="1:9">
      <c r="A20" s="43">
        <v>19</v>
      </c>
      <c r="B20" s="44">
        <v>42760</v>
      </c>
      <c r="C20" s="43">
        <v>33</v>
      </c>
      <c r="D20" s="43">
        <v>145282.06200000001</v>
      </c>
      <c r="E20" s="43">
        <v>3408861.62956237</v>
      </c>
      <c r="F20" s="43">
        <v>2755594.61824837</v>
      </c>
      <c r="G20" s="37"/>
      <c r="H20" s="37"/>
    </row>
    <row r="21" spans="1:9">
      <c r="A21" s="43">
        <v>20</v>
      </c>
      <c r="B21" s="44">
        <v>42760</v>
      </c>
      <c r="C21" s="43">
        <v>34</v>
      </c>
      <c r="D21" s="43">
        <v>83138.864000000001</v>
      </c>
      <c r="E21" s="43">
        <v>796269.371580304</v>
      </c>
      <c r="F21" s="43">
        <v>611843.29408606002</v>
      </c>
      <c r="G21" s="37"/>
      <c r="H21" s="37"/>
    </row>
    <row r="22" spans="1:9">
      <c r="A22" s="43">
        <v>21</v>
      </c>
      <c r="B22" s="44">
        <v>42760</v>
      </c>
      <c r="C22" s="43">
        <v>35</v>
      </c>
      <c r="D22" s="43">
        <v>91531.262000000002</v>
      </c>
      <c r="E22" s="43">
        <v>3126363.1011389401</v>
      </c>
      <c r="F22" s="43">
        <v>2995498.9913035398</v>
      </c>
      <c r="G22" s="37"/>
      <c r="H22" s="37"/>
    </row>
    <row r="23" spans="1:9">
      <c r="A23" s="43">
        <v>22</v>
      </c>
      <c r="B23" s="44">
        <v>42760</v>
      </c>
      <c r="C23" s="43">
        <v>36</v>
      </c>
      <c r="D23" s="43">
        <v>277460.58799999999</v>
      </c>
      <c r="E23" s="43">
        <v>1834535.3525251299</v>
      </c>
      <c r="F23" s="43">
        <v>1437049.68801385</v>
      </c>
      <c r="G23" s="37"/>
      <c r="H23" s="37"/>
    </row>
    <row r="24" spans="1:9">
      <c r="A24" s="43">
        <v>23</v>
      </c>
      <c r="B24" s="44">
        <v>42760</v>
      </c>
      <c r="C24" s="43">
        <v>37</v>
      </c>
      <c r="D24" s="43">
        <v>503294.08799999999</v>
      </c>
      <c r="E24" s="43">
        <v>5546052.7948735002</v>
      </c>
      <c r="F24" s="43">
        <v>4855143.1326675303</v>
      </c>
      <c r="G24" s="37"/>
      <c r="H24" s="37"/>
    </row>
    <row r="25" spans="1:9">
      <c r="A25" s="43">
        <v>24</v>
      </c>
      <c r="B25" s="44">
        <v>42760</v>
      </c>
      <c r="C25" s="43">
        <v>38</v>
      </c>
      <c r="D25" s="43">
        <v>363003.87800000003</v>
      </c>
      <c r="E25" s="43">
        <v>2343999.73854513</v>
      </c>
      <c r="F25" s="43">
        <v>2263528.5788389398</v>
      </c>
      <c r="G25" s="37"/>
      <c r="H25" s="37"/>
    </row>
    <row r="26" spans="1:9">
      <c r="A26" s="43">
        <v>25</v>
      </c>
      <c r="B26" s="44">
        <v>42760</v>
      </c>
      <c r="C26" s="43">
        <v>39</v>
      </c>
      <c r="D26" s="43">
        <v>147482.6</v>
      </c>
      <c r="E26" s="43">
        <v>428423.03024023102</v>
      </c>
      <c r="F26" s="43">
        <v>333018.28639908897</v>
      </c>
      <c r="G26" s="37"/>
      <c r="H26" s="37"/>
    </row>
    <row r="27" spans="1:9">
      <c r="A27" s="43">
        <v>26</v>
      </c>
      <c r="B27" s="44">
        <v>42760</v>
      </c>
      <c r="C27" s="43">
        <v>42</v>
      </c>
      <c r="D27" s="43">
        <v>37959.224000000002</v>
      </c>
      <c r="E27" s="43">
        <v>1092286.7372999999</v>
      </c>
      <c r="F27" s="43">
        <v>949477.55160000001</v>
      </c>
      <c r="G27" s="37"/>
      <c r="H27" s="37"/>
    </row>
    <row r="28" spans="1:9">
      <c r="A28" s="43">
        <v>27</v>
      </c>
      <c r="B28" s="44">
        <v>42760</v>
      </c>
      <c r="C28" s="43">
        <v>70</v>
      </c>
      <c r="D28" s="43">
        <v>345</v>
      </c>
      <c r="E28" s="43">
        <v>724233.73</v>
      </c>
      <c r="F28" s="43">
        <v>668545.55000000005</v>
      </c>
      <c r="G28" s="37"/>
      <c r="H28" s="37"/>
    </row>
    <row r="29" spans="1:9">
      <c r="A29" s="43">
        <v>28</v>
      </c>
      <c r="B29" s="44">
        <v>42760</v>
      </c>
      <c r="C29" s="43">
        <v>71</v>
      </c>
      <c r="D29" s="43">
        <v>237</v>
      </c>
      <c r="E29" s="43">
        <v>594358.93999999994</v>
      </c>
      <c r="F29" s="43">
        <v>636489.6</v>
      </c>
      <c r="G29" s="37"/>
      <c r="H29" s="37"/>
    </row>
    <row r="30" spans="1:9">
      <c r="A30" s="43">
        <v>29</v>
      </c>
      <c r="B30" s="44">
        <v>42760</v>
      </c>
      <c r="C30" s="43">
        <v>72</v>
      </c>
      <c r="D30" s="43">
        <v>9</v>
      </c>
      <c r="E30" s="43">
        <v>32017.09</v>
      </c>
      <c r="F30" s="43">
        <v>30413.68</v>
      </c>
      <c r="G30" s="37"/>
      <c r="H30" s="37"/>
    </row>
    <row r="31" spans="1:9">
      <c r="A31" s="39">
        <v>30</v>
      </c>
      <c r="B31" s="44">
        <v>42760</v>
      </c>
      <c r="C31" s="39">
        <v>73</v>
      </c>
      <c r="D31" s="39">
        <v>231</v>
      </c>
      <c r="E31" s="39">
        <v>468845.95</v>
      </c>
      <c r="F31" s="39">
        <v>498723.33</v>
      </c>
      <c r="G31" s="39"/>
      <c r="H31" s="39"/>
      <c r="I31" s="39"/>
    </row>
    <row r="32" spans="1:9">
      <c r="A32" s="39">
        <v>31</v>
      </c>
      <c r="B32" s="44">
        <v>42760</v>
      </c>
      <c r="C32" s="39">
        <v>75</v>
      </c>
      <c r="D32" s="39">
        <v>157</v>
      </c>
      <c r="E32" s="39">
        <v>53402.564102564102</v>
      </c>
      <c r="F32" s="39">
        <v>48116.6495726496</v>
      </c>
      <c r="G32" s="39"/>
      <c r="H32" s="39"/>
    </row>
    <row r="33" spans="1:8">
      <c r="A33" s="39">
        <v>32</v>
      </c>
      <c r="B33" s="44">
        <v>42760</v>
      </c>
      <c r="C33" s="39">
        <v>76</v>
      </c>
      <c r="D33" s="39">
        <v>8697</v>
      </c>
      <c r="E33" s="39">
        <v>2063034.1053677101</v>
      </c>
      <c r="F33" s="39">
        <v>1948224.1842239299</v>
      </c>
      <c r="G33" s="39"/>
      <c r="H33" s="39"/>
    </row>
    <row r="34" spans="1:8">
      <c r="A34" s="39">
        <v>33</v>
      </c>
      <c r="B34" s="44">
        <v>42760</v>
      </c>
      <c r="C34" s="39">
        <v>77</v>
      </c>
      <c r="D34" s="39">
        <v>127</v>
      </c>
      <c r="E34" s="39">
        <v>212922.51</v>
      </c>
      <c r="F34" s="39">
        <v>224857.66</v>
      </c>
      <c r="G34" s="30"/>
      <c r="H34" s="30"/>
    </row>
    <row r="35" spans="1:8">
      <c r="A35" s="39">
        <v>34</v>
      </c>
      <c r="B35" s="44">
        <v>42760</v>
      </c>
      <c r="C35" s="39">
        <v>78</v>
      </c>
      <c r="D35" s="39">
        <v>100</v>
      </c>
      <c r="E35" s="39">
        <v>90739.74</v>
      </c>
      <c r="F35" s="39">
        <v>77789.77</v>
      </c>
      <c r="G35" s="30"/>
      <c r="H35" s="30"/>
    </row>
    <row r="36" spans="1:8">
      <c r="A36" s="39">
        <v>35</v>
      </c>
      <c r="B36" s="44">
        <v>42760</v>
      </c>
      <c r="C36" s="39">
        <v>99</v>
      </c>
      <c r="D36" s="39">
        <v>22</v>
      </c>
      <c r="E36" s="39">
        <v>86337.549353301598</v>
      </c>
      <c r="F36" s="39">
        <v>70925.063973980796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2017-01-26T02:59:43Z</dcterms:modified>
</cp:coreProperties>
</file>