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<sst xmlns="http://schemas.openxmlformats.org/spreadsheetml/2006/main" count="116" uniqueCount="76">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</sst>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4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3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7" fillId="0" borderId="0" xfId="110"/>
    <xf numFmtId="0" fontId="78" fillId="0" borderId="0" xfId="110" applyNumberFormat="1" applyFont="1"/>
    <xf numFmtId="0" fontId="80" fillId="0" borderId="0" xfId="0" applyNumberFormat="1" applyFont="1" applyAlignment="1"/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99" fillId="0" borderId="0" xfId="110" applyNumberFormat="1" applyFont="1"/>
    <xf numFmtId="0" fontId="100" fillId="0" borderId="0" xfId="110" applyFont="1"/>
    <xf numFmtId="14" fontId="100" fillId="0" borderId="0" xfId="110" applyNumberFormat="1" applyFont="1"/>
    <xf numFmtId="0" fontId="101" fillId="0" borderId="0" xfId="0" applyFont="1" applyAlignment="1">
      <alignment horizontal="left" wrapText="1"/>
    </xf>
    <xf numFmtId="0" fontId="43" fillId="0" borderId="0" xfId="0" applyFont="1" applyAlignment="1">
      <alignment vertical="center"/>
    </xf>
    <xf numFmtId="0" fontId="102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982a6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9827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982a6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98134909.307399973</v>
      </c>
      <c r="F3" s="25">
        <f>RA!I7</f>
        <v>9693409.0717999991</v>
      </c>
      <c r="G3" s="16">
        <f>SUM(G4:G42)</f>
        <v>88441500.235600039</v>
      </c>
      <c r="H3" s="27">
        <f>RA!J7</f>
        <v>9.8776359403727998</v>
      </c>
      <c r="I3" s="20">
        <f>SUM(I4:I42)</f>
        <v>98134934.331415191</v>
      </c>
      <c r="J3" s="21">
        <f>SUM(J4:J42)</f>
        <v>88441500.040157959</v>
      </c>
      <c r="K3" s="22">
        <f>E3-I3</f>
        <v>-25.024015218019485</v>
      </c>
      <c r="L3" s="22">
        <f>G3-J3</f>
        <v>0.1954420804977417</v>
      </c>
    </row>
    <row r="4" spans="1:13">
      <c r="A4" s="71">
        <f>RA!A8</f>
        <v>42761</v>
      </c>
      <c r="B4" s="12">
        <v>12</v>
      </c>
      <c r="C4" s="69" t="s">
        <v>6</v>
      </c>
      <c r="D4" s="69"/>
      <c r="E4" s="15">
        <f>IFERROR(VLOOKUP(C4,RA!B:D,3,0),0)</f>
        <v>4266785.5437000003</v>
      </c>
      <c r="F4" s="25">
        <f>IFERROR(VLOOKUP(C4,RA!B:I,8,0),0)</f>
        <v>1069602.3807999999</v>
      </c>
      <c r="G4" s="16">
        <f t="shared" ref="G4:G42" si="0">E4-F4</f>
        <v>3197183.1629000003</v>
      </c>
      <c r="H4" s="27">
        <f>RA!J8</f>
        <v>25.068107357288898</v>
      </c>
      <c r="I4" s="20">
        <f>IFERROR(VLOOKUP(B4,RMS!C:E,3,FALSE),0)</f>
        <v>4266791.0075299097</v>
      </c>
      <c r="J4" s="21">
        <f>IFERROR(VLOOKUP(B4,RMS!C:F,4,FALSE),0)</f>
        <v>3197183.1701239301</v>
      </c>
      <c r="K4" s="22">
        <f t="shared" ref="K4:K42" si="1">E4-I4</f>
        <v>-5.4638299094513059</v>
      </c>
      <c r="L4" s="22">
        <f t="shared" ref="L4:L42" si="2">G4-J4</f>
        <v>-7.2239297442138195E-3</v>
      </c>
    </row>
    <row r="5" spans="1:13">
      <c r="A5" s="71"/>
      <c r="B5" s="12">
        <v>13</v>
      </c>
      <c r="C5" s="69" t="s">
        <v>7</v>
      </c>
      <c r="D5" s="69"/>
      <c r="E5" s="15">
        <f>IFERROR(VLOOKUP(C5,RA!B:D,3,0),0)</f>
        <v>614654.34160000004</v>
      </c>
      <c r="F5" s="25">
        <f>IFERROR(VLOOKUP(C5,RA!B:I,8,0),0)</f>
        <v>174516.59789999999</v>
      </c>
      <c r="G5" s="16">
        <f t="shared" si="0"/>
        <v>440137.74370000005</v>
      </c>
      <c r="H5" s="27">
        <f>RA!J9</f>
        <v>28.392640560500698</v>
      </c>
      <c r="I5" s="20">
        <f>IFERROR(VLOOKUP(B5,RMS!C:E,3,FALSE),0)</f>
        <v>614654.78186923102</v>
      </c>
      <c r="J5" s="21">
        <f>IFERROR(VLOOKUP(B5,RMS!C:F,4,FALSE),0)</f>
        <v>440137.70999316202</v>
      </c>
      <c r="K5" s="22">
        <f t="shared" si="1"/>
        <v>-0.4402692309813574</v>
      </c>
      <c r="L5" s="22">
        <f t="shared" si="2"/>
        <v>3.3706838032230735E-2</v>
      </c>
      <c r="M5" s="32"/>
    </row>
    <row r="6" spans="1:13">
      <c r="A6" s="71"/>
      <c r="B6" s="12">
        <v>14</v>
      </c>
      <c r="C6" s="69" t="s">
        <v>8</v>
      </c>
      <c r="D6" s="69"/>
      <c r="E6" s="15">
        <f>IFERROR(VLOOKUP(C6,RA!B:D,3,0),0)</f>
        <v>859309.40430000005</v>
      </c>
      <c r="F6" s="25">
        <f>IFERROR(VLOOKUP(C6,RA!B:I,8,0),0)</f>
        <v>219496.5037</v>
      </c>
      <c r="G6" s="16">
        <f t="shared" si="0"/>
        <v>639812.90060000005</v>
      </c>
      <c r="H6" s="27">
        <f>RA!J10</f>
        <v>25.543361052681998</v>
      </c>
      <c r="I6" s="20">
        <f>IFERROR(VLOOKUP(B6,RMS!C:E,3,FALSE),0)</f>
        <v>859308.63576033595</v>
      </c>
      <c r="J6" s="21">
        <f>IFERROR(VLOOKUP(B6,RMS!C:F,4,FALSE),0)</f>
        <v>639812.90289899195</v>
      </c>
      <c r="K6" s="22">
        <f>E6-I6</f>
        <v>0.76853966410271823</v>
      </c>
      <c r="L6" s="22">
        <f t="shared" si="2"/>
        <v>-2.2989918943494558E-3</v>
      </c>
      <c r="M6" s="32"/>
    </row>
    <row r="7" spans="1:13">
      <c r="A7" s="71"/>
      <c r="B7" s="12">
        <v>15</v>
      </c>
      <c r="C7" s="69" t="s">
        <v>9</v>
      </c>
      <c r="D7" s="69"/>
      <c r="E7" s="15">
        <f>IFERROR(VLOOKUP(C7,RA!B:D,3,0),0)</f>
        <v>234773.93719999999</v>
      </c>
      <c r="F7" s="25">
        <f>IFERROR(VLOOKUP(C7,RA!B:I,8,0),0)</f>
        <v>52240.709499999997</v>
      </c>
      <c r="G7" s="16">
        <f t="shared" si="0"/>
        <v>182533.22769999999</v>
      </c>
      <c r="H7" s="27">
        <f>RA!J11</f>
        <v>22.251494404805701</v>
      </c>
      <c r="I7" s="20">
        <f>IFERROR(VLOOKUP(B7,RMS!C:E,3,FALSE),0)</f>
        <v>234774.09259314</v>
      </c>
      <c r="J7" s="21">
        <f>IFERROR(VLOOKUP(B7,RMS!C:F,4,FALSE),0)</f>
        <v>182533.229360767</v>
      </c>
      <c r="K7" s="22">
        <f t="shared" si="1"/>
        <v>-0.15539314001216553</v>
      </c>
      <c r="L7" s="22">
        <f t="shared" si="2"/>
        <v>-1.6607670113444328E-3</v>
      </c>
      <c r="M7" s="32"/>
    </row>
    <row r="8" spans="1:13">
      <c r="A8" s="71"/>
      <c r="B8" s="12">
        <v>16</v>
      </c>
      <c r="C8" s="69" t="s">
        <v>10</v>
      </c>
      <c r="D8" s="69"/>
      <c r="E8" s="15">
        <f>IFERROR(VLOOKUP(C8,RA!B:D,3,0),0)</f>
        <v>448046.73210000002</v>
      </c>
      <c r="F8" s="25">
        <f>IFERROR(VLOOKUP(C8,RA!B:I,8,0),0)</f>
        <v>80973.536600000007</v>
      </c>
      <c r="G8" s="16">
        <f t="shared" si="0"/>
        <v>367073.19550000003</v>
      </c>
      <c r="H8" s="27">
        <f>RA!J12</f>
        <v>18.072564935464701</v>
      </c>
      <c r="I8" s="20">
        <f>IFERROR(VLOOKUP(B8,RMS!C:E,3,FALSE),0)</f>
        <v>448046.70578205102</v>
      </c>
      <c r="J8" s="21">
        <f>IFERROR(VLOOKUP(B8,RMS!C:F,4,FALSE),0)</f>
        <v>367073.19437008502</v>
      </c>
      <c r="K8" s="22">
        <f t="shared" si="1"/>
        <v>2.6317948999349028E-2</v>
      </c>
      <c r="L8" s="22">
        <f t="shared" si="2"/>
        <v>1.1299150064587593E-3</v>
      </c>
      <c r="M8" s="32"/>
    </row>
    <row r="9" spans="1:13">
      <c r="A9" s="71"/>
      <c r="B9" s="12">
        <v>17</v>
      </c>
      <c r="C9" s="69" t="s">
        <v>11</v>
      </c>
      <c r="D9" s="69"/>
      <c r="E9" s="15">
        <f>IFERROR(VLOOKUP(C9,RA!B:D,3,0),0)</f>
        <v>978157.82140000002</v>
      </c>
      <c r="F9" s="25">
        <f>IFERROR(VLOOKUP(C9,RA!B:I,8,0),0)</f>
        <v>289540.32370000001</v>
      </c>
      <c r="G9" s="16">
        <f t="shared" si="0"/>
        <v>688617.49769999995</v>
      </c>
      <c r="H9" s="27">
        <f>RA!J13</f>
        <v>29.600573380437901</v>
      </c>
      <c r="I9" s="20">
        <f>IFERROR(VLOOKUP(B9,RMS!C:E,3,FALSE),0)</f>
        <v>978158.66303418798</v>
      </c>
      <c r="J9" s="21">
        <f>IFERROR(VLOOKUP(B9,RMS!C:F,4,FALSE),0)</f>
        <v>688617.50085555599</v>
      </c>
      <c r="K9" s="22">
        <f t="shared" si="1"/>
        <v>-0.84163418796379119</v>
      </c>
      <c r="L9" s="22">
        <f t="shared" si="2"/>
        <v>-3.1555560417473316E-3</v>
      </c>
      <c r="M9" s="32"/>
    </row>
    <row r="10" spans="1:13">
      <c r="A10" s="71"/>
      <c r="B10" s="12">
        <v>18</v>
      </c>
      <c r="C10" s="69" t="s">
        <v>12</v>
      </c>
      <c r="D10" s="69"/>
      <c r="E10" s="15">
        <f>IFERROR(VLOOKUP(C10,RA!B:D,3,0),0)</f>
        <v>343740.29879999999</v>
      </c>
      <c r="F10" s="25">
        <f>IFERROR(VLOOKUP(C10,RA!B:I,8,0),0)</f>
        <v>74402.106499999994</v>
      </c>
      <c r="G10" s="16">
        <f t="shared" si="0"/>
        <v>269338.1923</v>
      </c>
      <c r="H10" s="27">
        <f>RA!J14</f>
        <v>21.644860017791999</v>
      </c>
      <c r="I10" s="20">
        <f>IFERROR(VLOOKUP(B10,RMS!C:E,3,FALSE),0)</f>
        <v>343740.32354102598</v>
      </c>
      <c r="J10" s="21">
        <f>IFERROR(VLOOKUP(B10,RMS!C:F,4,FALSE),0)</f>
        <v>269338.18762906</v>
      </c>
      <c r="K10" s="22">
        <f t="shared" si="1"/>
        <v>-2.474102599080652E-2</v>
      </c>
      <c r="L10" s="22">
        <f t="shared" si="2"/>
        <v>4.6709399903193116E-3</v>
      </c>
      <c r="M10" s="32"/>
    </row>
    <row r="11" spans="1:13">
      <c r="A11" s="71"/>
      <c r="B11" s="12">
        <v>19</v>
      </c>
      <c r="C11" s="69" t="s">
        <v>13</v>
      </c>
      <c r="D11" s="69"/>
      <c r="E11" s="15">
        <f>IFERROR(VLOOKUP(C11,RA!B:D,3,0),0)</f>
        <v>354549.88079999998</v>
      </c>
      <c r="F11" s="25">
        <f>IFERROR(VLOOKUP(C11,RA!B:I,8,0),0)</f>
        <v>6345.99</v>
      </c>
      <c r="G11" s="16">
        <f t="shared" si="0"/>
        <v>348203.89079999999</v>
      </c>
      <c r="H11" s="27">
        <f>RA!J15</f>
        <v>1.7898722700684699</v>
      </c>
      <c r="I11" s="20">
        <f>IFERROR(VLOOKUP(B11,RMS!C:E,3,FALSE),0)</f>
        <v>354550.53003846097</v>
      </c>
      <c r="J11" s="21">
        <f>IFERROR(VLOOKUP(B11,RMS!C:F,4,FALSE),0)</f>
        <v>348203.889561538</v>
      </c>
      <c r="K11" s="22">
        <f t="shared" si="1"/>
        <v>-0.64923846098827198</v>
      </c>
      <c r="L11" s="22">
        <f t="shared" si="2"/>
        <v>1.2384619913063943E-3</v>
      </c>
      <c r="M11" s="32"/>
    </row>
    <row r="12" spans="1:13">
      <c r="A12" s="71"/>
      <c r="B12" s="12">
        <v>21</v>
      </c>
      <c r="C12" s="69" t="s">
        <v>14</v>
      </c>
      <c r="D12" s="69"/>
      <c r="E12" s="15">
        <f>IFERROR(VLOOKUP(C12,RA!B:D,3,0),0)</f>
        <v>9815914.2184999995</v>
      </c>
      <c r="F12" s="25">
        <f>IFERROR(VLOOKUP(C12,RA!B:I,8,0),0)</f>
        <v>-747539.02029999997</v>
      </c>
      <c r="G12" s="16">
        <f t="shared" si="0"/>
        <v>10563453.2388</v>
      </c>
      <c r="H12" s="27">
        <f>RA!J16</f>
        <v>-7.6155822438944796</v>
      </c>
      <c r="I12" s="20">
        <f>IFERROR(VLOOKUP(B12,RMS!C:E,3,FALSE),0)</f>
        <v>9815917.3141061198</v>
      </c>
      <c r="J12" s="21">
        <f>IFERROR(VLOOKUP(B12,RMS!C:F,4,FALSE),0)</f>
        <v>10563453.238502599</v>
      </c>
      <c r="K12" s="22">
        <f t="shared" si="1"/>
        <v>-3.0956061203032732</v>
      </c>
      <c r="L12" s="22">
        <f t="shared" si="2"/>
        <v>2.9740110039710999E-4</v>
      </c>
      <c r="M12" s="32"/>
    </row>
    <row r="13" spans="1:13">
      <c r="A13" s="71"/>
      <c r="B13" s="12">
        <v>22</v>
      </c>
      <c r="C13" s="69" t="s">
        <v>15</v>
      </c>
      <c r="D13" s="69"/>
      <c r="E13" s="15">
        <f>IFERROR(VLOOKUP(C13,RA!B:D,3,0),0)</f>
        <v>13315589.0594</v>
      </c>
      <c r="F13" s="25">
        <f>IFERROR(VLOOKUP(C13,RA!B:I,8,0),0)</f>
        <v>1315130.0756999999</v>
      </c>
      <c r="G13" s="16">
        <f t="shared" si="0"/>
        <v>12000458.9837</v>
      </c>
      <c r="H13" s="27">
        <f>RA!J17</f>
        <v>9.8766195759968909</v>
      </c>
      <c r="I13" s="20">
        <f>IFERROR(VLOOKUP(B13,RMS!C:E,3,FALSE),0)</f>
        <v>13315588.764388001</v>
      </c>
      <c r="J13" s="21">
        <f>IFERROR(VLOOKUP(B13,RMS!C:F,4,FALSE),0)</f>
        <v>12000458.9833214</v>
      </c>
      <c r="K13" s="22">
        <f t="shared" si="1"/>
        <v>0.29501199908554554</v>
      </c>
      <c r="L13" s="22">
        <f t="shared" si="2"/>
        <v>3.785993903875351E-4</v>
      </c>
      <c r="M13" s="32"/>
    </row>
    <row r="14" spans="1:13">
      <c r="A14" s="71"/>
      <c r="B14" s="12">
        <v>23</v>
      </c>
      <c r="C14" s="69" t="s">
        <v>16</v>
      </c>
      <c r="D14" s="69"/>
      <c r="E14" s="15">
        <f>IFERROR(VLOOKUP(C14,RA!B:D,3,0),0)</f>
        <v>16813806.9364</v>
      </c>
      <c r="F14" s="25">
        <f>IFERROR(VLOOKUP(C14,RA!B:I,8,0),0)</f>
        <v>1737204.9990999999</v>
      </c>
      <c r="G14" s="16">
        <f t="shared" si="0"/>
        <v>15076601.9373</v>
      </c>
      <c r="H14" s="27">
        <f>RA!J18</f>
        <v>10.332014669082101</v>
      </c>
      <c r="I14" s="20">
        <f>IFERROR(VLOOKUP(B14,RMS!C:E,3,FALSE),0)</f>
        <v>16813810.370134</v>
      </c>
      <c r="J14" s="21">
        <f>IFERROR(VLOOKUP(B14,RMS!C:F,4,FALSE),0)</f>
        <v>15076601.7079111</v>
      </c>
      <c r="K14" s="22">
        <f t="shared" si="1"/>
        <v>-3.4337339997291565</v>
      </c>
      <c r="L14" s="22">
        <f t="shared" si="2"/>
        <v>0.22938890010118484</v>
      </c>
      <c r="M14" s="32"/>
    </row>
    <row r="15" spans="1:13">
      <c r="A15" s="71"/>
      <c r="B15" s="12">
        <v>24</v>
      </c>
      <c r="C15" s="69" t="s">
        <v>17</v>
      </c>
      <c r="D15" s="69"/>
      <c r="E15" s="15">
        <f>IFERROR(VLOOKUP(C15,RA!B:D,3,0),0)</f>
        <v>3451499.3289999999</v>
      </c>
      <c r="F15" s="25">
        <f>IFERROR(VLOOKUP(C15,RA!B:I,8,0),0)</f>
        <v>225507.89790000001</v>
      </c>
      <c r="G15" s="16">
        <f t="shared" si="0"/>
        <v>3225991.4310999997</v>
      </c>
      <c r="H15" s="27">
        <f>RA!J19</f>
        <v>6.5336213744922302</v>
      </c>
      <c r="I15" s="20">
        <f>IFERROR(VLOOKUP(B15,RMS!C:E,3,FALSE),0)</f>
        <v>3451498.96300855</v>
      </c>
      <c r="J15" s="21">
        <f>IFERROR(VLOOKUP(B15,RMS!C:F,4,FALSE),0)</f>
        <v>3225991.4212529901</v>
      </c>
      <c r="K15" s="22">
        <f t="shared" si="1"/>
        <v>0.36599144991487265</v>
      </c>
      <c r="L15" s="22">
        <f t="shared" si="2"/>
        <v>9.8470095545053482E-3</v>
      </c>
      <c r="M15" s="32"/>
    </row>
    <row r="16" spans="1:13">
      <c r="A16" s="71"/>
      <c r="B16" s="12">
        <v>25</v>
      </c>
      <c r="C16" s="69" t="s">
        <v>18</v>
      </c>
      <c r="D16" s="69"/>
      <c r="E16" s="15">
        <f>IFERROR(VLOOKUP(C16,RA!B:D,3,0),0)</f>
        <v>4752455.7094000001</v>
      </c>
      <c r="F16" s="25">
        <f>IFERROR(VLOOKUP(C16,RA!B:I,8,0),0)</f>
        <v>473313.2733</v>
      </c>
      <c r="G16" s="16">
        <f t="shared" si="0"/>
        <v>4279142.4361000005</v>
      </c>
      <c r="H16" s="27">
        <f>RA!J20</f>
        <v>9.9593410700034894</v>
      </c>
      <c r="I16" s="20">
        <f>IFERROR(VLOOKUP(B16,RMS!C:E,3,FALSE),0)</f>
        <v>4752457.84801572</v>
      </c>
      <c r="J16" s="21">
        <f>IFERROR(VLOOKUP(B16,RMS!C:F,4,FALSE),0)</f>
        <v>4279142.4360999996</v>
      </c>
      <c r="K16" s="22">
        <f t="shared" si="1"/>
        <v>-2.138615719974041</v>
      </c>
      <c r="L16" s="22">
        <f t="shared" si="2"/>
        <v>0</v>
      </c>
      <c r="M16" s="32"/>
    </row>
    <row r="17" spans="1:13">
      <c r="A17" s="71"/>
      <c r="B17" s="12">
        <v>26</v>
      </c>
      <c r="C17" s="69" t="s">
        <v>19</v>
      </c>
      <c r="D17" s="69"/>
      <c r="E17" s="15">
        <f>IFERROR(VLOOKUP(C17,RA!B:D,3,0),0)</f>
        <v>2229367.1408000002</v>
      </c>
      <c r="F17" s="25">
        <f>IFERROR(VLOOKUP(C17,RA!B:I,8,0),0)</f>
        <v>297687.7439</v>
      </c>
      <c r="G17" s="16">
        <f t="shared" si="0"/>
        <v>1931679.3969000001</v>
      </c>
      <c r="H17" s="27">
        <f>RA!J21</f>
        <v>13.3530156810859</v>
      </c>
      <c r="I17" s="20">
        <f>IFERROR(VLOOKUP(B17,RMS!C:E,3,FALSE),0)</f>
        <v>2229366.1009716401</v>
      </c>
      <c r="J17" s="21">
        <f>IFERROR(VLOOKUP(B17,RMS!C:F,4,FALSE),0)</f>
        <v>1931679.3968276801</v>
      </c>
      <c r="K17" s="22">
        <f t="shared" si="1"/>
        <v>1.039828360080719</v>
      </c>
      <c r="L17" s="22">
        <f t="shared" si="2"/>
        <v>7.2319991886615753E-5</v>
      </c>
      <c r="M17" s="32"/>
    </row>
    <row r="18" spans="1:13">
      <c r="A18" s="71"/>
      <c r="B18" s="12">
        <v>27</v>
      </c>
      <c r="C18" s="69" t="s">
        <v>20</v>
      </c>
      <c r="D18" s="69"/>
      <c r="E18" s="15">
        <f>IFERROR(VLOOKUP(C18,RA!B:D,3,0),0)</f>
        <v>5808534.4360999996</v>
      </c>
      <c r="F18" s="25">
        <f>IFERROR(VLOOKUP(C18,RA!B:I,8,0),0)</f>
        <v>376259.9019</v>
      </c>
      <c r="G18" s="16">
        <f t="shared" si="0"/>
        <v>5432274.5341999996</v>
      </c>
      <c r="H18" s="27">
        <f>RA!J22</f>
        <v>6.47770803529282</v>
      </c>
      <c r="I18" s="20">
        <f>IFERROR(VLOOKUP(B18,RMS!C:E,3,FALSE),0)</f>
        <v>5808541.1446118699</v>
      </c>
      <c r="J18" s="21">
        <f>IFERROR(VLOOKUP(B18,RMS!C:F,4,FALSE),0)</f>
        <v>5432274.5387311801</v>
      </c>
      <c r="K18" s="22">
        <f t="shared" si="1"/>
        <v>-6.708511870354414</v>
      </c>
      <c r="L18" s="22">
        <f t="shared" si="2"/>
        <v>-4.5311804860830307E-3</v>
      </c>
      <c r="M18" s="32"/>
    </row>
    <row r="19" spans="1:13">
      <c r="A19" s="71"/>
      <c r="B19" s="12">
        <v>29</v>
      </c>
      <c r="C19" s="69" t="s">
        <v>21</v>
      </c>
      <c r="D19" s="69"/>
      <c r="E19" s="15">
        <f>IFERROR(VLOOKUP(C19,RA!B:D,3,0),0)</f>
        <v>6334317.7156999996</v>
      </c>
      <c r="F19" s="25">
        <f>IFERROR(VLOOKUP(C19,RA!B:I,8,0),0)</f>
        <v>698255.23049999995</v>
      </c>
      <c r="G19" s="16">
        <f t="shared" si="0"/>
        <v>5636062.4852</v>
      </c>
      <c r="H19" s="27">
        <f>RA!J23</f>
        <v>11.023369237847501</v>
      </c>
      <c r="I19" s="20">
        <f>IFERROR(VLOOKUP(B19,RMS!C:E,3,FALSE),0)</f>
        <v>6334322.3980418798</v>
      </c>
      <c r="J19" s="21">
        <f>IFERROR(VLOOKUP(B19,RMS!C:F,4,FALSE),0)</f>
        <v>5636062.5624606796</v>
      </c>
      <c r="K19" s="22">
        <f t="shared" si="1"/>
        <v>-4.6823418801650405</v>
      </c>
      <c r="L19" s="22">
        <f t="shared" si="2"/>
        <v>-7.7260679565370083E-2</v>
      </c>
      <c r="M19" s="32"/>
    </row>
    <row r="20" spans="1:13">
      <c r="A20" s="71"/>
      <c r="B20" s="12">
        <v>31</v>
      </c>
      <c r="C20" s="69" t="s">
        <v>22</v>
      </c>
      <c r="D20" s="69"/>
      <c r="E20" s="15">
        <f>IFERROR(VLOOKUP(C20,RA!B:D,3,0),0)</f>
        <v>1740154.0493000001</v>
      </c>
      <c r="F20" s="25">
        <f>IFERROR(VLOOKUP(C20,RA!B:I,8,0),0)</f>
        <v>231678.285</v>
      </c>
      <c r="G20" s="16">
        <f t="shared" si="0"/>
        <v>1508475.7643000002</v>
      </c>
      <c r="H20" s="27">
        <f>RA!J24</f>
        <v>13.313665252406601</v>
      </c>
      <c r="I20" s="20">
        <f>IFERROR(VLOOKUP(B20,RMS!C:E,3,FALSE),0)</f>
        <v>1740154.1300353601</v>
      </c>
      <c r="J20" s="21">
        <f>IFERROR(VLOOKUP(B20,RMS!C:F,4,FALSE),0)</f>
        <v>1508475.74118385</v>
      </c>
      <c r="K20" s="22">
        <f t="shared" si="1"/>
        <v>-8.0735360039398074E-2</v>
      </c>
      <c r="L20" s="22">
        <f t="shared" si="2"/>
        <v>2.3116150172427297E-2</v>
      </c>
      <c r="M20" s="32"/>
    </row>
    <row r="21" spans="1:13">
      <c r="A21" s="71"/>
      <c r="B21" s="12">
        <v>32</v>
      </c>
      <c r="C21" s="69" t="s">
        <v>23</v>
      </c>
      <c r="D21" s="69"/>
      <c r="E21" s="15">
        <f>IFERROR(VLOOKUP(C21,RA!B:D,3,0),0)</f>
        <v>2549950.0014999998</v>
      </c>
      <c r="F21" s="25">
        <f>IFERROR(VLOOKUP(C21,RA!B:I,8,0),0)</f>
        <v>339333.17170000001</v>
      </c>
      <c r="G21" s="16">
        <f t="shared" si="0"/>
        <v>2210616.8297999999</v>
      </c>
      <c r="H21" s="27">
        <f>RA!J25</f>
        <v>13.307444126370701</v>
      </c>
      <c r="I21" s="20">
        <f>IFERROR(VLOOKUP(B21,RMS!C:E,3,FALSE),0)</f>
        <v>2549949.9731890401</v>
      </c>
      <c r="J21" s="21">
        <f>IFERROR(VLOOKUP(B21,RMS!C:F,4,FALSE),0)</f>
        <v>2210616.8591668699</v>
      </c>
      <c r="K21" s="22">
        <f t="shared" si="1"/>
        <v>2.8310959693044424E-2</v>
      </c>
      <c r="L21" s="22">
        <f t="shared" si="2"/>
        <v>-2.9366869945079088E-2</v>
      </c>
      <c r="M21" s="32"/>
    </row>
    <row r="22" spans="1:13">
      <c r="A22" s="71"/>
      <c r="B22" s="12">
        <v>33</v>
      </c>
      <c r="C22" s="69" t="s">
        <v>24</v>
      </c>
      <c r="D22" s="69"/>
      <c r="E22" s="15">
        <f>IFERROR(VLOOKUP(C22,RA!B:D,3,0),0)</f>
        <v>3225988.1521999999</v>
      </c>
      <c r="F22" s="25">
        <f>IFERROR(VLOOKUP(C22,RA!B:I,8,0),0)</f>
        <v>614273.5675</v>
      </c>
      <c r="G22" s="16">
        <f t="shared" si="0"/>
        <v>2611714.5847</v>
      </c>
      <c r="H22" s="27">
        <f>RA!J26</f>
        <v>19.0414080436436</v>
      </c>
      <c r="I22" s="20">
        <f>IFERROR(VLOOKUP(B22,RMS!C:E,3,FALSE),0)</f>
        <v>3225988.0787225198</v>
      </c>
      <c r="J22" s="21">
        <f>IFERROR(VLOOKUP(B22,RMS!C:F,4,FALSE),0)</f>
        <v>2611714.5118253198</v>
      </c>
      <c r="K22" s="22">
        <f t="shared" si="1"/>
        <v>7.3477480094879866E-2</v>
      </c>
      <c r="L22" s="22">
        <f t="shared" si="2"/>
        <v>7.2874680161476135E-2</v>
      </c>
      <c r="M22" s="32"/>
    </row>
    <row r="23" spans="1:13">
      <c r="A23" s="71"/>
      <c r="B23" s="12">
        <v>34</v>
      </c>
      <c r="C23" s="69" t="s">
        <v>25</v>
      </c>
      <c r="D23" s="69"/>
      <c r="E23" s="15">
        <f>IFERROR(VLOOKUP(C23,RA!B:D,3,0),0)</f>
        <v>800152.25959999999</v>
      </c>
      <c r="F23" s="25">
        <f>IFERROR(VLOOKUP(C23,RA!B:I,8,0),0)</f>
        <v>183396.3799</v>
      </c>
      <c r="G23" s="16">
        <f t="shared" si="0"/>
        <v>616755.87969999993</v>
      </c>
      <c r="H23" s="27">
        <f>RA!J27</f>
        <v>22.9201852147091</v>
      </c>
      <c r="I23" s="20">
        <f>IFERROR(VLOOKUP(B23,RMS!C:E,3,FALSE),0)</f>
        <v>800152.25251774397</v>
      </c>
      <c r="J23" s="21">
        <f>IFERROR(VLOOKUP(B23,RMS!C:F,4,FALSE),0)</f>
        <v>616755.89469889598</v>
      </c>
      <c r="K23" s="22">
        <f t="shared" si="1"/>
        <v>7.0822560228407383E-3</v>
      </c>
      <c r="L23" s="22">
        <f t="shared" si="2"/>
        <v>-1.4998896047472954E-2</v>
      </c>
      <c r="M23" s="32"/>
    </row>
    <row r="24" spans="1:13">
      <c r="A24" s="71"/>
      <c r="B24" s="12">
        <v>35</v>
      </c>
      <c r="C24" s="69" t="s">
        <v>26</v>
      </c>
      <c r="D24" s="69"/>
      <c r="E24" s="15">
        <f>IFERROR(VLOOKUP(C24,RA!B:D,3,0),0)</f>
        <v>3527804.4101999998</v>
      </c>
      <c r="F24" s="25">
        <f>IFERROR(VLOOKUP(C24,RA!B:I,8,0),0)</f>
        <v>149911.86970000001</v>
      </c>
      <c r="G24" s="16">
        <f t="shared" si="0"/>
        <v>3377892.5404999997</v>
      </c>
      <c r="H24" s="27">
        <f>RA!J28</f>
        <v>4.2494382417164998</v>
      </c>
      <c r="I24" s="20">
        <f>IFERROR(VLOOKUP(B24,RMS!C:E,3,FALSE),0)</f>
        <v>3527804.4097752199</v>
      </c>
      <c r="J24" s="21">
        <f>IFERROR(VLOOKUP(B24,RMS!C:F,4,FALSE),0)</f>
        <v>3377892.5350469002</v>
      </c>
      <c r="K24" s="22">
        <f t="shared" si="1"/>
        <v>4.2477995157241821E-4</v>
      </c>
      <c r="L24" s="22">
        <f t="shared" si="2"/>
        <v>5.4530994966626167E-3</v>
      </c>
      <c r="M24" s="32"/>
    </row>
    <row r="25" spans="1:13">
      <c r="A25" s="71"/>
      <c r="B25" s="12">
        <v>36</v>
      </c>
      <c r="C25" s="69" t="s">
        <v>27</v>
      </c>
      <c r="D25" s="69"/>
      <c r="E25" s="15">
        <f>IFERROR(VLOOKUP(C25,RA!B:D,3,0),0)</f>
        <v>2380333.608</v>
      </c>
      <c r="F25" s="25">
        <f>IFERROR(VLOOKUP(C25,RA!B:I,8,0),0)</f>
        <v>547059.0233</v>
      </c>
      <c r="G25" s="16">
        <f t="shared" si="0"/>
        <v>1833274.5847</v>
      </c>
      <c r="H25" s="27">
        <f>RA!J29</f>
        <v>22.982451764803201</v>
      </c>
      <c r="I25" s="20">
        <f>IFERROR(VLOOKUP(B25,RMS!C:E,3,FALSE),0)</f>
        <v>2380333.6696536299</v>
      </c>
      <c r="J25" s="21">
        <f>IFERROR(VLOOKUP(B25,RMS!C:F,4,FALSE),0)</f>
        <v>1833274.5138780801</v>
      </c>
      <c r="K25" s="22">
        <f t="shared" si="1"/>
        <v>-6.1653629876673222E-2</v>
      </c>
      <c r="L25" s="22">
        <f t="shared" si="2"/>
        <v>7.0821919944137335E-2</v>
      </c>
      <c r="M25" s="32"/>
    </row>
    <row r="26" spans="1:13">
      <c r="A26" s="71"/>
      <c r="B26" s="12">
        <v>37</v>
      </c>
      <c r="C26" s="69" t="s">
        <v>63</v>
      </c>
      <c r="D26" s="69"/>
      <c r="E26" s="15">
        <f>IFERROR(VLOOKUP(C26,RA!B:D,3,0),0)</f>
        <v>5901137.7054000003</v>
      </c>
      <c r="F26" s="25">
        <f>IFERROR(VLOOKUP(C26,RA!B:I,8,0),0)</f>
        <v>788263.34050000005</v>
      </c>
      <c r="G26" s="16">
        <f t="shared" si="0"/>
        <v>5112874.3649000004</v>
      </c>
      <c r="H26" s="27">
        <f>RA!J30</f>
        <v>13.357819794286099</v>
      </c>
      <c r="I26" s="20">
        <f>IFERROR(VLOOKUP(B26,RMS!C:E,3,FALSE),0)</f>
        <v>5901137.7503162203</v>
      </c>
      <c r="J26" s="21">
        <f>IFERROR(VLOOKUP(B26,RMS!C:F,4,FALSE),0)</f>
        <v>5112874.4307486499</v>
      </c>
      <c r="K26" s="22">
        <f t="shared" si="1"/>
        <v>-4.4916220009326935E-2</v>
      </c>
      <c r="L26" s="22">
        <f t="shared" si="2"/>
        <v>-6.5848649479448795E-2</v>
      </c>
      <c r="M26" s="32"/>
    </row>
    <row r="27" spans="1:13">
      <c r="A27" s="71"/>
      <c r="B27" s="12">
        <v>38</v>
      </c>
      <c r="C27" s="69" t="s">
        <v>29</v>
      </c>
      <c r="D27" s="69"/>
      <c r="E27" s="15">
        <f>IFERROR(VLOOKUP(C27,RA!B:D,3,0),0)</f>
        <v>2418127.3217000002</v>
      </c>
      <c r="F27" s="25">
        <f>IFERROR(VLOOKUP(C27,RA!B:I,8,0),0)</f>
        <v>111924.01639999999</v>
      </c>
      <c r="G27" s="16">
        <f t="shared" si="0"/>
        <v>2306203.3053000001</v>
      </c>
      <c r="H27" s="27">
        <f>RA!J31</f>
        <v>4.6285410778665996</v>
      </c>
      <c r="I27" s="20">
        <f>IFERROR(VLOOKUP(B27,RMS!C:E,3,FALSE),0)</f>
        <v>2418127.2615115</v>
      </c>
      <c r="J27" s="21">
        <f>IFERROR(VLOOKUP(B27,RMS!C:F,4,FALSE),0)</f>
        <v>2306203.2543061902</v>
      </c>
      <c r="K27" s="22">
        <f t="shared" si="1"/>
        <v>6.0188500210642815E-2</v>
      </c>
      <c r="L27" s="22">
        <f t="shared" si="2"/>
        <v>5.0993809942156076E-2</v>
      </c>
      <c r="M27" s="32"/>
    </row>
    <row r="28" spans="1:13">
      <c r="A28" s="71"/>
      <c r="B28" s="12">
        <v>39</v>
      </c>
      <c r="C28" s="69" t="s">
        <v>30</v>
      </c>
      <c r="D28" s="69"/>
      <c r="E28" s="15">
        <f>IFERROR(VLOOKUP(C28,RA!B:D,3,0),0)</f>
        <v>503753.57380000001</v>
      </c>
      <c r="F28" s="25">
        <f>IFERROR(VLOOKUP(C28,RA!B:I,8,0),0)</f>
        <v>110121.0779</v>
      </c>
      <c r="G28" s="16">
        <f t="shared" si="0"/>
        <v>393632.49589999998</v>
      </c>
      <c r="H28" s="27">
        <f>RA!J32</f>
        <v>21.8601085187974</v>
      </c>
      <c r="I28" s="20">
        <f>IFERROR(VLOOKUP(B28,RMS!C:E,3,FALSE),0)</f>
        <v>503753.46288624901</v>
      </c>
      <c r="J28" s="21">
        <f>IFERROR(VLOOKUP(B28,RMS!C:F,4,FALSE),0)</f>
        <v>393632.603766146</v>
      </c>
      <c r="K28" s="22">
        <f t="shared" si="1"/>
        <v>0.11091375100659207</v>
      </c>
      <c r="L28" s="22">
        <f t="shared" si="2"/>
        <v>-0.10786614601965994</v>
      </c>
      <c r="M28" s="32"/>
    </row>
    <row r="29" spans="1:13">
      <c r="A29" s="71"/>
      <c r="B29" s="12">
        <v>40</v>
      </c>
      <c r="C29" s="69" t="s">
        <v>64</v>
      </c>
      <c r="D29" s="69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9" t="s">
        <v>31</v>
      </c>
      <c r="D30" s="69"/>
      <c r="E30" s="15">
        <f>IFERROR(VLOOKUP(C30,RA!B:D,3,0),0)</f>
        <v>1156719.0452000001</v>
      </c>
      <c r="F30" s="25">
        <f>IFERROR(VLOOKUP(C30,RA!B:I,8,0),0)</f>
        <v>147702.65280000001</v>
      </c>
      <c r="G30" s="16">
        <f t="shared" si="0"/>
        <v>1009016.3924</v>
      </c>
      <c r="H30" s="27">
        <f>RA!J34</f>
        <v>12.7691035617436</v>
      </c>
      <c r="I30" s="20">
        <f>IFERROR(VLOOKUP(B30,RMS!C:E,3,FALSE),0)</f>
        <v>1156719.04518584</v>
      </c>
      <c r="J30" s="21">
        <f>IFERROR(VLOOKUP(B30,RMS!C:F,4,FALSE),0)</f>
        <v>1009016.3764</v>
      </c>
      <c r="K30" s="22">
        <f t="shared" si="1"/>
        <v>1.4160061255097389E-5</v>
      </c>
      <c r="L30" s="22">
        <f t="shared" si="2"/>
        <v>1.600000006146729E-2</v>
      </c>
      <c r="M30" s="32"/>
    </row>
    <row r="31" spans="1:13" s="36" customFormat="1" ht="12" thickBot="1">
      <c r="A31" s="71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12.3049904195552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IFERROR(VLOOKUP(C32,RA!B:D,3,0),0)</f>
        <v>355369.72</v>
      </c>
      <c r="F32" s="25">
        <f>IFERROR(VLOOKUP(C32,RA!B:I,8,0),0)</f>
        <v>43728.21</v>
      </c>
      <c r="G32" s="16">
        <f t="shared" si="0"/>
        <v>311641.50999999995</v>
      </c>
      <c r="H32" s="27">
        <f>RA!J34</f>
        <v>12.7691035617436</v>
      </c>
      <c r="I32" s="20">
        <f>IFERROR(VLOOKUP(B32,RMS!C:E,3,FALSE),0)</f>
        <v>355369.72</v>
      </c>
      <c r="J32" s="21">
        <f>IFERROR(VLOOKUP(B32,RMS!C:F,4,FALSE),0)</f>
        <v>311641.51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9" t="s">
        <v>35</v>
      </c>
      <c r="D33" s="69"/>
      <c r="E33" s="15">
        <f>IFERROR(VLOOKUP(C33,RA!B:D,3,0),0)</f>
        <v>417614.22</v>
      </c>
      <c r="F33" s="25">
        <f>IFERROR(VLOOKUP(C33,RA!B:I,8,0),0)</f>
        <v>-35970.71</v>
      </c>
      <c r="G33" s="16">
        <f t="shared" si="0"/>
        <v>453584.93</v>
      </c>
      <c r="H33" s="27">
        <f>RA!J34</f>
        <v>12.7691035617436</v>
      </c>
      <c r="I33" s="20">
        <f>IFERROR(VLOOKUP(B33,RMS!C:E,3,FALSE),0)</f>
        <v>417614.22</v>
      </c>
      <c r="J33" s="21">
        <f>IFERROR(VLOOKUP(B33,RMS!C:F,4,FALSE),0)</f>
        <v>453584.93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9" t="s">
        <v>36</v>
      </c>
      <c r="D34" s="69"/>
      <c r="E34" s="15">
        <f>IFERROR(VLOOKUP(C34,RA!B:D,3,0),0)</f>
        <v>12270.94</v>
      </c>
      <c r="F34" s="25">
        <f>IFERROR(VLOOKUP(C34,RA!B:I,8,0),0)</f>
        <v>-200.93</v>
      </c>
      <c r="G34" s="16">
        <f t="shared" si="0"/>
        <v>12471.87</v>
      </c>
      <c r="H34" s="27">
        <f>RA!J35</f>
        <v>12.3049904195552</v>
      </c>
      <c r="I34" s="20">
        <f>IFERROR(VLOOKUP(B34,RMS!C:E,3,FALSE),0)</f>
        <v>12270.94</v>
      </c>
      <c r="J34" s="21">
        <f>IFERROR(VLOOKUP(B34,RMS!C:F,4,FALSE),0)</f>
        <v>12471.87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9" t="s">
        <v>37</v>
      </c>
      <c r="D35" s="69"/>
      <c r="E35" s="15">
        <f>IFERROR(VLOOKUP(C35,RA!B:D,3,0),0)</f>
        <v>281886.13</v>
      </c>
      <c r="F35" s="25">
        <f>IFERROR(VLOOKUP(C35,RA!B:I,8,0),0)</f>
        <v>-21758.86</v>
      </c>
      <c r="G35" s="16">
        <f t="shared" si="0"/>
        <v>303644.99</v>
      </c>
      <c r="H35" s="27">
        <f>RA!J34</f>
        <v>12.7691035617436</v>
      </c>
      <c r="I35" s="20">
        <f>IFERROR(VLOOKUP(B35,RMS!C:E,3,FALSE),0)</f>
        <v>281886.13</v>
      </c>
      <c r="J35" s="21">
        <f>IFERROR(VLOOKUP(B35,RMS!C:F,4,FALSE),0)</f>
        <v>303644.99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9" t="s">
        <v>62</v>
      </c>
      <c r="D36" s="69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12.3049904195552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9" t="s">
        <v>32</v>
      </c>
      <c r="D37" s="69"/>
      <c r="E37" s="15">
        <f>IFERROR(VLOOKUP(C37,RA!B:D,3,0),0)</f>
        <v>42314.529699999999</v>
      </c>
      <c r="F37" s="25">
        <f>IFERROR(VLOOKUP(C37,RA!B:I,8,0),0)</f>
        <v>4245.2142000000003</v>
      </c>
      <c r="G37" s="16">
        <f t="shared" si="0"/>
        <v>38069.315499999997</v>
      </c>
      <c r="H37" s="27">
        <f>RA!J35</f>
        <v>12.3049904195552</v>
      </c>
      <c r="I37" s="20">
        <f>IFERROR(VLOOKUP(B37,RMS!C:E,3,FALSE),0)</f>
        <v>42314.5299145299</v>
      </c>
      <c r="J37" s="21">
        <f>IFERROR(VLOOKUP(B37,RMS!C:F,4,FALSE),0)</f>
        <v>38069.316239316198</v>
      </c>
      <c r="K37" s="22">
        <f t="shared" si="1"/>
        <v>-2.1452990040415898E-4</v>
      </c>
      <c r="L37" s="22">
        <f t="shared" si="2"/>
        <v>-7.3931620136136189E-4</v>
      </c>
      <c r="M37" s="32"/>
    </row>
    <row r="38" spans="1:13">
      <c r="A38" s="71"/>
      <c r="B38" s="12">
        <v>76</v>
      </c>
      <c r="C38" s="69" t="s">
        <v>33</v>
      </c>
      <c r="D38" s="69"/>
      <c r="E38" s="15">
        <f>IFERROR(VLOOKUP(C38,RA!B:D,3,0),0)</f>
        <v>1972726.8507999999</v>
      </c>
      <c r="F38" s="25">
        <f>IFERROR(VLOOKUP(C38,RA!B:I,8,0),0)</f>
        <v>134954.27780000001</v>
      </c>
      <c r="G38" s="16">
        <f t="shared" si="0"/>
        <v>1837772.5729999999</v>
      </c>
      <c r="H38" s="27">
        <f>RA!J36</f>
        <v>-8.6133824657599103</v>
      </c>
      <c r="I38" s="20">
        <f>IFERROR(VLOOKUP(B38,RMS!C:E,3,FALSE),0)</f>
        <v>1972726.8294162401</v>
      </c>
      <c r="J38" s="21">
        <f>IFERROR(VLOOKUP(B38,RMS!C:F,4,FALSE),0)</f>
        <v>1837772.58263846</v>
      </c>
      <c r="K38" s="22">
        <f t="shared" si="1"/>
        <v>2.138375979848206E-2</v>
      </c>
      <c r="L38" s="22">
        <f t="shared" si="2"/>
        <v>-9.6384601201862097E-3</v>
      </c>
      <c r="M38" s="32"/>
    </row>
    <row r="39" spans="1:13">
      <c r="A39" s="71"/>
      <c r="B39" s="12">
        <v>77</v>
      </c>
      <c r="C39" s="69" t="s">
        <v>38</v>
      </c>
      <c r="D39" s="69"/>
      <c r="E39" s="15">
        <f>IFERROR(VLOOKUP(C39,RA!B:D,3,0),0)</f>
        <v>107477.27</v>
      </c>
      <c r="F39" s="25">
        <f>IFERROR(VLOOKUP(C39,RA!B:I,8,0),0)</f>
        <v>-17161.96</v>
      </c>
      <c r="G39" s="16">
        <f t="shared" si="0"/>
        <v>124639.23000000001</v>
      </c>
      <c r="H39" s="27">
        <f>RA!J37</f>
        <v>-1.63744586804271</v>
      </c>
      <c r="I39" s="20">
        <f>IFERROR(VLOOKUP(B39,RMS!C:E,3,FALSE),0)</f>
        <v>107477.27</v>
      </c>
      <c r="J39" s="21">
        <f>IFERROR(VLOOKUP(B39,RMS!C:F,4,FALSE),0)</f>
        <v>124639.23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9" t="s">
        <v>39</v>
      </c>
      <c r="D40" s="69"/>
      <c r="E40" s="15">
        <f>IFERROR(VLOOKUP(C40,RA!B:D,3,0),0)</f>
        <v>58908.93</v>
      </c>
      <c r="F40" s="25">
        <f>IFERROR(VLOOKUP(C40,RA!B:I,8,0),0)</f>
        <v>8264.17</v>
      </c>
      <c r="G40" s="16">
        <f t="shared" si="0"/>
        <v>50644.76</v>
      </c>
      <c r="H40" s="27">
        <f>RA!J38</f>
        <v>-7.7190246997963303</v>
      </c>
      <c r="I40" s="20">
        <f>IFERROR(VLOOKUP(B40,RMS!C:E,3,FALSE),0)</f>
        <v>58908.93</v>
      </c>
      <c r="J40" s="21">
        <f>IFERROR(VLOOKUP(B40,RMS!C:F,4,FALSE),0)</f>
        <v>50644.76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74" t="s">
        <v>65</v>
      </c>
      <c r="D41" s="75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0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9" t="s">
        <v>34</v>
      </c>
      <c r="D42" s="69"/>
      <c r="E42" s="15">
        <f>IFERROR(VLOOKUP(C42,RA!B:D,3,0),0)</f>
        <v>60718.084799999997</v>
      </c>
      <c r="F42" s="25">
        <f>IFERROR(VLOOKUP(C42,RA!B:I,8,0),0)</f>
        <v>10708.0244</v>
      </c>
      <c r="G42" s="16">
        <f t="shared" si="0"/>
        <v>50010.060399999995</v>
      </c>
      <c r="H42" s="27">
        <f>RA!J39</f>
        <v>0</v>
      </c>
      <c r="I42" s="20">
        <f>VLOOKUP(B42,RMS!C:E,3,FALSE)</f>
        <v>60718.084864987497</v>
      </c>
      <c r="J42" s="21">
        <f>IFERROR(VLOOKUP(B42,RMS!C:F,4,FALSE),0)</f>
        <v>50010.060358520503</v>
      </c>
      <c r="K42" s="22">
        <f t="shared" si="1"/>
        <v>-6.4987500081770122E-5</v>
      </c>
      <c r="L42" s="22">
        <f t="shared" si="2"/>
        <v>4.1479492210783064E-5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4"/>
  <sheetViews>
    <sheetView workbookViewId="0">
      <selection sqref="A1:XFD1048576"/>
    </sheetView>
  </sheetViews>
  <sheetFormatPr defaultRowHeight="11.25"/>
  <cols>
    <col min="1" max="1" width="8.85546875" style="46" customWidth="1"/>
    <col min="2" max="3" width="9.140625" style="46"/>
    <col min="4" max="4" width="13.140625" style="46" bestFit="1" customWidth="1"/>
    <col min="5" max="5" width="12" style="46" bestFit="1" customWidth="1"/>
    <col min="6" max="7" width="14" style="46" bestFit="1" customWidth="1"/>
    <col min="8" max="8" width="9.140625" style="46"/>
    <col min="9" max="9" width="14" style="46" bestFit="1" customWidth="1"/>
    <col min="10" max="10" width="9.140625" style="46"/>
    <col min="11" max="11" width="14" style="46" bestFit="1" customWidth="1"/>
    <col min="12" max="12" width="12" style="46" bestFit="1" customWidth="1"/>
    <col min="13" max="13" width="14" style="46" bestFit="1" customWidth="1"/>
    <col min="14" max="15" width="15.85546875" style="46" bestFit="1" customWidth="1"/>
    <col min="16" max="18" width="12" style="46" bestFit="1" customWidth="1"/>
    <col min="19" max="20" width="9.140625" style="46"/>
    <col min="21" max="21" width="12" style="46" bestFit="1" customWidth="1"/>
    <col min="22" max="22" width="41.140625" style="46" bestFit="1" customWidth="1"/>
    <col min="23" max="16384" width="9.140625" style="46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5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5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7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>
      <c r="A6" s="53" t="s">
        <v>3</v>
      </c>
      <c r="B6" s="79" t="s">
        <v>4</v>
      </c>
      <c r="C6" s="80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>
      <c r="A7" s="81" t="s">
        <v>5</v>
      </c>
      <c r="B7" s="82"/>
      <c r="C7" s="83"/>
      <c r="D7" s="55">
        <v>98134909.307400003</v>
      </c>
      <c r="E7" s="56"/>
      <c r="F7" s="56"/>
      <c r="G7" s="55">
        <v>23815474.065499999</v>
      </c>
      <c r="H7" s="57">
        <v>312.06363995735899</v>
      </c>
      <c r="I7" s="55">
        <v>9693409.0717999991</v>
      </c>
      <c r="J7" s="57">
        <v>9.8776359403727998</v>
      </c>
      <c r="K7" s="55">
        <v>2493314.5754999998</v>
      </c>
      <c r="L7" s="57">
        <v>10.469304825268701</v>
      </c>
      <c r="M7" s="57">
        <v>2.8877601595282498</v>
      </c>
      <c r="N7" s="55">
        <v>1165426159.1451001</v>
      </c>
      <c r="O7" s="55">
        <v>1165426159.1451001</v>
      </c>
      <c r="P7" s="55">
        <v>2516617</v>
      </c>
      <c r="Q7" s="55">
        <v>2274289</v>
      </c>
      <c r="R7" s="57">
        <v>10.6551102344513</v>
      </c>
      <c r="S7" s="55">
        <v>38.994773264028701</v>
      </c>
      <c r="T7" s="55">
        <v>40.748468452734002</v>
      </c>
      <c r="U7" s="58">
        <v>-4.4972570473260696</v>
      </c>
    </row>
    <row r="8" spans="1:23" ht="12" thickBot="1">
      <c r="A8" s="84">
        <v>42761</v>
      </c>
      <c r="B8" s="72" t="s">
        <v>6</v>
      </c>
      <c r="C8" s="73"/>
      <c r="D8" s="59">
        <v>4266785.5437000003</v>
      </c>
      <c r="E8" s="60"/>
      <c r="F8" s="60"/>
      <c r="G8" s="59">
        <v>1074760.2245</v>
      </c>
      <c r="H8" s="61">
        <v>296.998832524249</v>
      </c>
      <c r="I8" s="59">
        <v>1069602.3807999999</v>
      </c>
      <c r="J8" s="61">
        <v>25.068107357288898</v>
      </c>
      <c r="K8" s="59">
        <v>258804.0686</v>
      </c>
      <c r="L8" s="61">
        <v>24.080168087761201</v>
      </c>
      <c r="M8" s="61">
        <v>3.1328654011739898</v>
      </c>
      <c r="N8" s="59">
        <v>47534416.564599998</v>
      </c>
      <c r="O8" s="59">
        <v>47534416.564599998</v>
      </c>
      <c r="P8" s="59">
        <v>99694</v>
      </c>
      <c r="Q8" s="59">
        <v>97016</v>
      </c>
      <c r="R8" s="61">
        <v>2.7603694236002299</v>
      </c>
      <c r="S8" s="59">
        <v>42.798819825666499</v>
      </c>
      <c r="T8" s="59">
        <v>48.990205837181499</v>
      </c>
      <c r="U8" s="62">
        <v>-14.4662540619916</v>
      </c>
    </row>
    <row r="9" spans="1:23" ht="12" thickBot="1">
      <c r="A9" s="85"/>
      <c r="B9" s="72" t="s">
        <v>7</v>
      </c>
      <c r="C9" s="73"/>
      <c r="D9" s="59">
        <v>614654.34160000004</v>
      </c>
      <c r="E9" s="60"/>
      <c r="F9" s="60"/>
      <c r="G9" s="59">
        <v>119774.1611</v>
      </c>
      <c r="H9" s="61">
        <v>413.17774714933898</v>
      </c>
      <c r="I9" s="59">
        <v>174516.59789999999</v>
      </c>
      <c r="J9" s="61">
        <v>28.392640560500698</v>
      </c>
      <c r="K9" s="59">
        <v>28189.958600000002</v>
      </c>
      <c r="L9" s="61">
        <v>23.535926564715499</v>
      </c>
      <c r="M9" s="61">
        <v>5.1907362254870399</v>
      </c>
      <c r="N9" s="59">
        <v>5536889.3020000001</v>
      </c>
      <c r="O9" s="59">
        <v>5536889.3020000001</v>
      </c>
      <c r="P9" s="59">
        <v>29494</v>
      </c>
      <c r="Q9" s="59">
        <v>24946</v>
      </c>
      <c r="R9" s="61">
        <v>18.231379780325501</v>
      </c>
      <c r="S9" s="59">
        <v>20.839979033023699</v>
      </c>
      <c r="T9" s="59">
        <v>22.489401499238401</v>
      </c>
      <c r="U9" s="62">
        <v>-7.91470309831388</v>
      </c>
    </row>
    <row r="10" spans="1:23" ht="12" thickBot="1">
      <c r="A10" s="85"/>
      <c r="B10" s="72" t="s">
        <v>8</v>
      </c>
      <c r="C10" s="73"/>
      <c r="D10" s="59">
        <v>859309.40430000005</v>
      </c>
      <c r="E10" s="60"/>
      <c r="F10" s="60"/>
      <c r="G10" s="59">
        <v>203925.65909999999</v>
      </c>
      <c r="H10" s="61">
        <v>321.38365916895998</v>
      </c>
      <c r="I10" s="59">
        <v>219496.5037</v>
      </c>
      <c r="J10" s="61">
        <v>25.543361052681998</v>
      </c>
      <c r="K10" s="59">
        <v>49431.573199999999</v>
      </c>
      <c r="L10" s="61">
        <v>24.2399967802777</v>
      </c>
      <c r="M10" s="61">
        <v>3.44041104684081</v>
      </c>
      <c r="N10" s="59">
        <v>8742138.8483000007</v>
      </c>
      <c r="O10" s="59">
        <v>8742138.8483000007</v>
      </c>
      <c r="P10" s="59">
        <v>295522</v>
      </c>
      <c r="Q10" s="59">
        <v>269332</v>
      </c>
      <c r="R10" s="61">
        <v>9.7240580398912897</v>
      </c>
      <c r="S10" s="59">
        <v>2.9077679641448002</v>
      </c>
      <c r="T10" s="59">
        <v>3.4645912416645599</v>
      </c>
      <c r="U10" s="62">
        <v>-19.1495086398177</v>
      </c>
    </row>
    <row r="11" spans="1:23" ht="12" thickBot="1">
      <c r="A11" s="85"/>
      <c r="B11" s="72" t="s">
        <v>9</v>
      </c>
      <c r="C11" s="73"/>
      <c r="D11" s="59">
        <v>234773.93719999999</v>
      </c>
      <c r="E11" s="60"/>
      <c r="F11" s="60"/>
      <c r="G11" s="59">
        <v>102421.08930000001</v>
      </c>
      <c r="H11" s="61">
        <v>129.224214275175</v>
      </c>
      <c r="I11" s="59">
        <v>52240.709499999997</v>
      </c>
      <c r="J11" s="61">
        <v>22.251494404805701</v>
      </c>
      <c r="K11" s="59">
        <v>20526.037700000001</v>
      </c>
      <c r="L11" s="61">
        <v>20.040831278290302</v>
      </c>
      <c r="M11" s="61">
        <v>1.5450946872225599</v>
      </c>
      <c r="N11" s="59">
        <v>2990412.9169000001</v>
      </c>
      <c r="O11" s="59">
        <v>2990412.9169000001</v>
      </c>
      <c r="P11" s="59">
        <v>8673</v>
      </c>
      <c r="Q11" s="59">
        <v>8627</v>
      </c>
      <c r="R11" s="61">
        <v>0.53320969050654199</v>
      </c>
      <c r="S11" s="59">
        <v>27.0695188746685</v>
      </c>
      <c r="T11" s="59">
        <v>28.067041219427399</v>
      </c>
      <c r="U11" s="62">
        <v>-3.6850390632260002</v>
      </c>
    </row>
    <row r="12" spans="1:23" ht="12" thickBot="1">
      <c r="A12" s="85"/>
      <c r="B12" s="72" t="s">
        <v>10</v>
      </c>
      <c r="C12" s="73"/>
      <c r="D12" s="59">
        <v>448046.73210000002</v>
      </c>
      <c r="E12" s="60"/>
      <c r="F12" s="60"/>
      <c r="G12" s="59">
        <v>371773.5134</v>
      </c>
      <c r="H12" s="61">
        <v>20.516044298706099</v>
      </c>
      <c r="I12" s="59">
        <v>80973.536600000007</v>
      </c>
      <c r="J12" s="61">
        <v>18.072564935464701</v>
      </c>
      <c r="K12" s="59">
        <v>48026.962800000001</v>
      </c>
      <c r="L12" s="61">
        <v>12.9183390072027</v>
      </c>
      <c r="M12" s="61">
        <v>0.68600160991233905</v>
      </c>
      <c r="N12" s="59">
        <v>13385530.613600001</v>
      </c>
      <c r="O12" s="59">
        <v>13385530.613600001</v>
      </c>
      <c r="P12" s="59">
        <v>3403</v>
      </c>
      <c r="Q12" s="59">
        <v>7421</v>
      </c>
      <c r="R12" s="61">
        <v>-54.1436464088398</v>
      </c>
      <c r="S12" s="59">
        <v>131.66227801939499</v>
      </c>
      <c r="T12" s="59">
        <v>134.568481040291</v>
      </c>
      <c r="U12" s="62">
        <v>-2.2073163738427102</v>
      </c>
    </row>
    <row r="13" spans="1:23" ht="12" thickBot="1">
      <c r="A13" s="85"/>
      <c r="B13" s="72" t="s">
        <v>11</v>
      </c>
      <c r="C13" s="73"/>
      <c r="D13" s="59">
        <v>978157.82140000002</v>
      </c>
      <c r="E13" s="60"/>
      <c r="F13" s="60"/>
      <c r="G13" s="59">
        <v>330604.66940000001</v>
      </c>
      <c r="H13" s="61">
        <v>195.869330331969</v>
      </c>
      <c r="I13" s="59">
        <v>289540.32370000001</v>
      </c>
      <c r="J13" s="61">
        <v>29.600573380437901</v>
      </c>
      <c r="K13" s="59">
        <v>86627.419699999999</v>
      </c>
      <c r="L13" s="61">
        <v>26.202721170640601</v>
      </c>
      <c r="M13" s="61">
        <v>2.3423634768611299</v>
      </c>
      <c r="N13" s="59">
        <v>14961800.3872</v>
      </c>
      <c r="O13" s="59">
        <v>14961800.3872</v>
      </c>
      <c r="P13" s="59">
        <v>26688</v>
      </c>
      <c r="Q13" s="59">
        <v>30354</v>
      </c>
      <c r="R13" s="61">
        <v>-12.0774856691046</v>
      </c>
      <c r="S13" s="59">
        <v>36.651597024880097</v>
      </c>
      <c r="T13" s="59">
        <v>48.617374135204599</v>
      </c>
      <c r="U13" s="62">
        <v>-32.647355317700899</v>
      </c>
    </row>
    <row r="14" spans="1:23" ht="12" thickBot="1">
      <c r="A14" s="85"/>
      <c r="B14" s="72" t="s">
        <v>12</v>
      </c>
      <c r="C14" s="73"/>
      <c r="D14" s="59">
        <v>343740.29879999999</v>
      </c>
      <c r="E14" s="60"/>
      <c r="F14" s="60"/>
      <c r="G14" s="59">
        <v>195987.09210000001</v>
      </c>
      <c r="H14" s="61">
        <v>75.3892540150607</v>
      </c>
      <c r="I14" s="59">
        <v>74402.106499999994</v>
      </c>
      <c r="J14" s="61">
        <v>21.644860017791999</v>
      </c>
      <c r="K14" s="59">
        <v>36496.436000000002</v>
      </c>
      <c r="L14" s="61">
        <v>18.621856985039699</v>
      </c>
      <c r="M14" s="61">
        <v>1.0386129346986099</v>
      </c>
      <c r="N14" s="59">
        <v>5278499.0870000003</v>
      </c>
      <c r="O14" s="59">
        <v>5278499.0870000003</v>
      </c>
      <c r="P14" s="59">
        <v>4315</v>
      </c>
      <c r="Q14" s="59">
        <v>4397</v>
      </c>
      <c r="R14" s="61">
        <v>-1.86490789174437</v>
      </c>
      <c r="S14" s="59">
        <v>79.661714669756705</v>
      </c>
      <c r="T14" s="59">
        <v>83.456316261087096</v>
      </c>
      <c r="U14" s="62">
        <v>-4.7633943194183601</v>
      </c>
    </row>
    <row r="15" spans="1:23" ht="12" thickBot="1">
      <c r="A15" s="85"/>
      <c r="B15" s="72" t="s">
        <v>13</v>
      </c>
      <c r="C15" s="73"/>
      <c r="D15" s="59">
        <v>354549.88079999998</v>
      </c>
      <c r="E15" s="60"/>
      <c r="F15" s="60"/>
      <c r="G15" s="59">
        <v>139352.66889999999</v>
      </c>
      <c r="H15" s="61">
        <v>154.42632968474101</v>
      </c>
      <c r="I15" s="59">
        <v>6345.99</v>
      </c>
      <c r="J15" s="61">
        <v>1.7898722700684699</v>
      </c>
      <c r="K15" s="59">
        <v>27862.651399999999</v>
      </c>
      <c r="L15" s="61">
        <v>19.994343574427202</v>
      </c>
      <c r="M15" s="61">
        <v>-0.77224026856252503</v>
      </c>
      <c r="N15" s="59">
        <v>5462799.3115999997</v>
      </c>
      <c r="O15" s="59">
        <v>5462799.3115999997</v>
      </c>
      <c r="P15" s="59">
        <v>11034</v>
      </c>
      <c r="Q15" s="59">
        <v>11806</v>
      </c>
      <c r="R15" s="61">
        <v>-6.53904794172455</v>
      </c>
      <c r="S15" s="59">
        <v>32.132488743882597</v>
      </c>
      <c r="T15" s="59">
        <v>35.3980918092495</v>
      </c>
      <c r="U15" s="62">
        <v>-10.162932262720201</v>
      </c>
    </row>
    <row r="16" spans="1:23" ht="12" thickBot="1">
      <c r="A16" s="85"/>
      <c r="B16" s="72" t="s">
        <v>14</v>
      </c>
      <c r="C16" s="73"/>
      <c r="D16" s="59">
        <v>9815914.2184999995</v>
      </c>
      <c r="E16" s="60"/>
      <c r="F16" s="60"/>
      <c r="G16" s="59">
        <v>878011.08559999999</v>
      </c>
      <c r="H16" s="61">
        <v>1017.97155861559</v>
      </c>
      <c r="I16" s="59">
        <v>-747539.02029999997</v>
      </c>
      <c r="J16" s="61">
        <v>-7.6155822438944796</v>
      </c>
      <c r="K16" s="59">
        <v>16760.901300000001</v>
      </c>
      <c r="L16" s="61">
        <v>1.90896237813971</v>
      </c>
      <c r="M16" s="61">
        <v>-45.600168387126097</v>
      </c>
      <c r="N16" s="59">
        <v>63583834.020099998</v>
      </c>
      <c r="O16" s="59">
        <v>63583834.020099998</v>
      </c>
      <c r="P16" s="59">
        <v>204587</v>
      </c>
      <c r="Q16" s="59">
        <v>163131</v>
      </c>
      <c r="R16" s="61">
        <v>25.412705126554702</v>
      </c>
      <c r="S16" s="59">
        <v>47.979168854814802</v>
      </c>
      <c r="T16" s="59">
        <v>45.492759176980499</v>
      </c>
      <c r="U16" s="62">
        <v>5.1822691746875504</v>
      </c>
    </row>
    <row r="17" spans="1:21" ht="12" thickBot="1">
      <c r="A17" s="85"/>
      <c r="B17" s="72" t="s">
        <v>15</v>
      </c>
      <c r="C17" s="73"/>
      <c r="D17" s="59">
        <v>13315589.0594</v>
      </c>
      <c r="E17" s="60"/>
      <c r="F17" s="60"/>
      <c r="G17" s="59">
        <v>981128.82810000004</v>
      </c>
      <c r="H17" s="61">
        <v>1257.17029996828</v>
      </c>
      <c r="I17" s="59">
        <v>1315130.0756999999</v>
      </c>
      <c r="J17" s="61">
        <v>9.8766195759968909</v>
      </c>
      <c r="K17" s="59">
        <v>90038.275200000004</v>
      </c>
      <c r="L17" s="61">
        <v>9.1770084234873792</v>
      </c>
      <c r="M17" s="61">
        <v>13.6063446104307</v>
      </c>
      <c r="N17" s="59">
        <v>98714353.472200006</v>
      </c>
      <c r="O17" s="59">
        <v>98714353.472200006</v>
      </c>
      <c r="P17" s="59">
        <v>60577</v>
      </c>
      <c r="Q17" s="59">
        <v>47213</v>
      </c>
      <c r="R17" s="61">
        <v>28.305763243174599</v>
      </c>
      <c r="S17" s="59">
        <v>219.81261963121301</v>
      </c>
      <c r="T17" s="59">
        <v>248.372259227331</v>
      </c>
      <c r="U17" s="62">
        <v>-12.992720638166199</v>
      </c>
    </row>
    <row r="18" spans="1:21" ht="12" customHeight="1" thickBot="1">
      <c r="A18" s="85"/>
      <c r="B18" s="72" t="s">
        <v>16</v>
      </c>
      <c r="C18" s="73"/>
      <c r="D18" s="59">
        <v>16813806.9364</v>
      </c>
      <c r="E18" s="60"/>
      <c r="F18" s="60"/>
      <c r="G18" s="59">
        <v>3274137.7307000002</v>
      </c>
      <c r="H18" s="61">
        <v>413.53389256490601</v>
      </c>
      <c r="I18" s="59">
        <v>1737204.9990999999</v>
      </c>
      <c r="J18" s="61">
        <v>10.332014669082101</v>
      </c>
      <c r="K18" s="59">
        <v>514110.8689</v>
      </c>
      <c r="L18" s="61">
        <v>15.702175998261501</v>
      </c>
      <c r="M18" s="61">
        <v>2.3790474082311301</v>
      </c>
      <c r="N18" s="59">
        <v>179320223.22749999</v>
      </c>
      <c r="O18" s="59">
        <v>179320223.22749999</v>
      </c>
      <c r="P18" s="59">
        <v>266277</v>
      </c>
      <c r="Q18" s="59">
        <v>250077</v>
      </c>
      <c r="R18" s="61">
        <v>6.47800477452944</v>
      </c>
      <c r="S18" s="59">
        <v>63.144045247618102</v>
      </c>
      <c r="T18" s="59">
        <v>67.136026013187902</v>
      </c>
      <c r="U18" s="62">
        <v>-6.3220225278811197</v>
      </c>
    </row>
    <row r="19" spans="1:21" ht="12" customHeight="1" thickBot="1">
      <c r="A19" s="85"/>
      <c r="B19" s="72" t="s">
        <v>17</v>
      </c>
      <c r="C19" s="73"/>
      <c r="D19" s="59">
        <v>3451499.3289999999</v>
      </c>
      <c r="E19" s="60"/>
      <c r="F19" s="60"/>
      <c r="G19" s="59">
        <v>656672.4203</v>
      </c>
      <c r="H19" s="61">
        <v>425.60442959111703</v>
      </c>
      <c r="I19" s="59">
        <v>225507.89790000001</v>
      </c>
      <c r="J19" s="61">
        <v>6.5336213744922302</v>
      </c>
      <c r="K19" s="59">
        <v>52729.5789</v>
      </c>
      <c r="L19" s="61">
        <v>8.0298147554164903</v>
      </c>
      <c r="M19" s="61">
        <v>3.27668687299151</v>
      </c>
      <c r="N19" s="59">
        <v>31016427.050999999</v>
      </c>
      <c r="O19" s="59">
        <v>31016427.050999999</v>
      </c>
      <c r="P19" s="59">
        <v>43988</v>
      </c>
      <c r="Q19" s="59">
        <v>38203</v>
      </c>
      <c r="R19" s="61">
        <v>15.142789833259201</v>
      </c>
      <c r="S19" s="59">
        <v>78.4645659952714</v>
      </c>
      <c r="T19" s="59">
        <v>73.719936104494394</v>
      </c>
      <c r="U19" s="62">
        <v>6.0468439869570698</v>
      </c>
    </row>
    <row r="20" spans="1:21" ht="12" thickBot="1">
      <c r="A20" s="85"/>
      <c r="B20" s="72" t="s">
        <v>18</v>
      </c>
      <c r="C20" s="73"/>
      <c r="D20" s="59">
        <v>4752455.7094000001</v>
      </c>
      <c r="E20" s="60"/>
      <c r="F20" s="60"/>
      <c r="G20" s="59">
        <v>1662442.9822</v>
      </c>
      <c r="H20" s="61">
        <v>185.87180193758101</v>
      </c>
      <c r="I20" s="59">
        <v>473313.2733</v>
      </c>
      <c r="J20" s="61">
        <v>9.9593410700034894</v>
      </c>
      <c r="K20" s="59">
        <v>140686.60320000001</v>
      </c>
      <c r="L20" s="61">
        <v>8.46264231052435</v>
      </c>
      <c r="M20" s="61">
        <v>2.3643094831647802</v>
      </c>
      <c r="N20" s="59">
        <v>70819020.312399998</v>
      </c>
      <c r="O20" s="59">
        <v>70819020.312399998</v>
      </c>
      <c r="P20" s="59">
        <v>131468</v>
      </c>
      <c r="Q20" s="59">
        <v>117025</v>
      </c>
      <c r="R20" s="61">
        <v>12.3418073061312</v>
      </c>
      <c r="S20" s="59">
        <v>36.149144349955897</v>
      </c>
      <c r="T20" s="59">
        <v>38.832757789361203</v>
      </c>
      <c r="U20" s="62">
        <v>-7.4237260318684104</v>
      </c>
    </row>
    <row r="21" spans="1:21" ht="12" customHeight="1" thickBot="1">
      <c r="A21" s="85"/>
      <c r="B21" s="72" t="s">
        <v>19</v>
      </c>
      <c r="C21" s="73"/>
      <c r="D21" s="59">
        <v>2229367.1408000002</v>
      </c>
      <c r="E21" s="60"/>
      <c r="F21" s="60"/>
      <c r="G21" s="59">
        <v>518227.51059999998</v>
      </c>
      <c r="H21" s="61">
        <v>330.190812953727</v>
      </c>
      <c r="I21" s="59">
        <v>297687.7439</v>
      </c>
      <c r="J21" s="61">
        <v>13.3530156810859</v>
      </c>
      <c r="K21" s="59">
        <v>76399.114700000006</v>
      </c>
      <c r="L21" s="61">
        <v>14.7423888422183</v>
      </c>
      <c r="M21" s="61">
        <v>2.8964815897271099</v>
      </c>
      <c r="N21" s="59">
        <v>22128474.2029</v>
      </c>
      <c r="O21" s="59">
        <v>22128474.2029</v>
      </c>
      <c r="P21" s="59">
        <v>74872</v>
      </c>
      <c r="Q21" s="59">
        <v>69499</v>
      </c>
      <c r="R21" s="61">
        <v>7.7310464898775502</v>
      </c>
      <c r="S21" s="59">
        <v>29.7757124265413</v>
      </c>
      <c r="T21" s="59">
        <v>26.8410253370552</v>
      </c>
      <c r="U21" s="62">
        <v>9.85597606346502</v>
      </c>
    </row>
    <row r="22" spans="1:21" ht="12" customHeight="1" thickBot="1">
      <c r="A22" s="85"/>
      <c r="B22" s="72" t="s">
        <v>20</v>
      </c>
      <c r="C22" s="73"/>
      <c r="D22" s="59">
        <v>5808534.4360999996</v>
      </c>
      <c r="E22" s="60"/>
      <c r="F22" s="60"/>
      <c r="G22" s="59">
        <v>1488615.9717000001</v>
      </c>
      <c r="H22" s="61">
        <v>290.19697131602402</v>
      </c>
      <c r="I22" s="59">
        <v>376259.9019</v>
      </c>
      <c r="J22" s="61">
        <v>6.47770803529282</v>
      </c>
      <c r="K22" s="59">
        <v>99452.600999999995</v>
      </c>
      <c r="L22" s="61">
        <v>6.6808769280115303</v>
      </c>
      <c r="M22" s="61">
        <v>2.7833088136126301</v>
      </c>
      <c r="N22" s="59">
        <v>56538576.401799999</v>
      </c>
      <c r="O22" s="59">
        <v>56538576.401799999</v>
      </c>
      <c r="P22" s="59">
        <v>211687</v>
      </c>
      <c r="Q22" s="59">
        <v>179421</v>
      </c>
      <c r="R22" s="61">
        <v>17.983402165855701</v>
      </c>
      <c r="S22" s="59">
        <v>27.439259076372199</v>
      </c>
      <c r="T22" s="59">
        <v>27.572484566466599</v>
      </c>
      <c r="U22" s="62">
        <v>-0.48552874450282002</v>
      </c>
    </row>
    <row r="23" spans="1:21" ht="12" thickBot="1">
      <c r="A23" s="85"/>
      <c r="B23" s="72" t="s">
        <v>21</v>
      </c>
      <c r="C23" s="73"/>
      <c r="D23" s="59">
        <v>6334317.7156999996</v>
      </c>
      <c r="E23" s="60"/>
      <c r="F23" s="60"/>
      <c r="G23" s="59">
        <v>3037468.8002999998</v>
      </c>
      <c r="H23" s="61">
        <v>108.539350760554</v>
      </c>
      <c r="I23" s="59">
        <v>698255.23049999995</v>
      </c>
      <c r="J23" s="61">
        <v>11.023369237847501</v>
      </c>
      <c r="K23" s="59">
        <v>309853.20730000001</v>
      </c>
      <c r="L23" s="61">
        <v>10.201033415368601</v>
      </c>
      <c r="M23" s="61">
        <v>1.2535033172141701</v>
      </c>
      <c r="N23" s="59">
        <v>123661523.08130001</v>
      </c>
      <c r="O23" s="59">
        <v>123661523.08130001</v>
      </c>
      <c r="P23" s="59">
        <v>167808</v>
      </c>
      <c r="Q23" s="59">
        <v>162534</v>
      </c>
      <c r="R23" s="61">
        <v>3.2448595370814699</v>
      </c>
      <c r="S23" s="59">
        <v>37.747412016709603</v>
      </c>
      <c r="T23" s="59">
        <v>39.806187187296203</v>
      </c>
      <c r="U23" s="62">
        <v>-5.4540829704438201</v>
      </c>
    </row>
    <row r="24" spans="1:21" ht="12" thickBot="1">
      <c r="A24" s="85"/>
      <c r="B24" s="72" t="s">
        <v>22</v>
      </c>
      <c r="C24" s="73"/>
      <c r="D24" s="59">
        <v>1740154.0493000001</v>
      </c>
      <c r="E24" s="60"/>
      <c r="F24" s="60"/>
      <c r="G24" s="59">
        <v>336655.98460000003</v>
      </c>
      <c r="H24" s="61">
        <v>416.89384086475599</v>
      </c>
      <c r="I24" s="59">
        <v>231678.285</v>
      </c>
      <c r="J24" s="61">
        <v>13.313665252406601</v>
      </c>
      <c r="K24" s="59">
        <v>58106.722600000001</v>
      </c>
      <c r="L24" s="61">
        <v>17.259970194511698</v>
      </c>
      <c r="M24" s="61">
        <v>2.9871167161646102</v>
      </c>
      <c r="N24" s="59">
        <v>16361364.1665</v>
      </c>
      <c r="O24" s="59">
        <v>16361364.1665</v>
      </c>
      <c r="P24" s="59">
        <v>70059</v>
      </c>
      <c r="Q24" s="59">
        <v>61635</v>
      </c>
      <c r="R24" s="61">
        <v>13.667559016792399</v>
      </c>
      <c r="S24" s="59">
        <v>24.8384083315491</v>
      </c>
      <c r="T24" s="59">
        <v>26.516976085016601</v>
      </c>
      <c r="U24" s="62">
        <v>-6.7579521644928802</v>
      </c>
    </row>
    <row r="25" spans="1:21" ht="12" thickBot="1">
      <c r="A25" s="85"/>
      <c r="B25" s="72" t="s">
        <v>23</v>
      </c>
      <c r="C25" s="73"/>
      <c r="D25" s="59">
        <v>2549950.0014999998</v>
      </c>
      <c r="E25" s="60"/>
      <c r="F25" s="60"/>
      <c r="G25" s="59">
        <v>435189.12270000001</v>
      </c>
      <c r="H25" s="61">
        <v>485.940656255286</v>
      </c>
      <c r="I25" s="59">
        <v>339333.17170000001</v>
      </c>
      <c r="J25" s="61">
        <v>13.307444126370701</v>
      </c>
      <c r="K25" s="59">
        <v>35832.703500000003</v>
      </c>
      <c r="L25" s="61">
        <v>8.2338233266692793</v>
      </c>
      <c r="M25" s="61">
        <v>8.4699293816889902</v>
      </c>
      <c r="N25" s="59">
        <v>24128603.541499998</v>
      </c>
      <c r="O25" s="59">
        <v>24128603.541499998</v>
      </c>
      <c r="P25" s="59">
        <v>71092</v>
      </c>
      <c r="Q25" s="59">
        <v>52932</v>
      </c>
      <c r="R25" s="61">
        <v>34.308168971510597</v>
      </c>
      <c r="S25" s="59">
        <v>35.868311504810698</v>
      </c>
      <c r="T25" s="59">
        <v>34.165401190206303</v>
      </c>
      <c r="U25" s="62">
        <v>4.7476734843678496</v>
      </c>
    </row>
    <row r="26" spans="1:21" ht="12" thickBot="1">
      <c r="A26" s="85"/>
      <c r="B26" s="72" t="s">
        <v>24</v>
      </c>
      <c r="C26" s="73"/>
      <c r="D26" s="59">
        <v>3225988.1521999999</v>
      </c>
      <c r="E26" s="60"/>
      <c r="F26" s="60"/>
      <c r="G26" s="59">
        <v>1139618.8928</v>
      </c>
      <c r="H26" s="61">
        <v>183.076050474547</v>
      </c>
      <c r="I26" s="59">
        <v>614273.5675</v>
      </c>
      <c r="J26" s="61">
        <v>19.0414080436436</v>
      </c>
      <c r="K26" s="59">
        <v>207676.18770000001</v>
      </c>
      <c r="L26" s="61">
        <v>18.223301580210499</v>
      </c>
      <c r="M26" s="61">
        <v>1.95784304547882</v>
      </c>
      <c r="N26" s="59">
        <v>45412345.097900003</v>
      </c>
      <c r="O26" s="59">
        <v>45412345.097900003</v>
      </c>
      <c r="P26" s="59">
        <v>133470</v>
      </c>
      <c r="Q26" s="59">
        <v>129263</v>
      </c>
      <c r="R26" s="61">
        <v>3.2546049526933398</v>
      </c>
      <c r="S26" s="59">
        <v>24.170136751329899</v>
      </c>
      <c r="T26" s="59">
        <v>26.3715192731099</v>
      </c>
      <c r="U26" s="62">
        <v>-9.1078612604823395</v>
      </c>
    </row>
    <row r="27" spans="1:21" ht="12" thickBot="1">
      <c r="A27" s="85"/>
      <c r="B27" s="72" t="s">
        <v>25</v>
      </c>
      <c r="C27" s="73"/>
      <c r="D27" s="59">
        <v>800152.25959999999</v>
      </c>
      <c r="E27" s="60"/>
      <c r="F27" s="60"/>
      <c r="G27" s="59">
        <v>295313.75390000001</v>
      </c>
      <c r="H27" s="61">
        <v>170.94987924976601</v>
      </c>
      <c r="I27" s="59">
        <v>183396.3799</v>
      </c>
      <c r="J27" s="61">
        <v>22.9201852147091</v>
      </c>
      <c r="K27" s="59">
        <v>73649.215899999996</v>
      </c>
      <c r="L27" s="61">
        <v>24.939311131759698</v>
      </c>
      <c r="M27" s="61">
        <v>1.49013350188294</v>
      </c>
      <c r="N27" s="59">
        <v>10179933.681</v>
      </c>
      <c r="O27" s="59">
        <v>10179933.681</v>
      </c>
      <c r="P27" s="59">
        <v>55507</v>
      </c>
      <c r="Q27" s="59">
        <v>54499</v>
      </c>
      <c r="R27" s="61">
        <v>1.8495752215637</v>
      </c>
      <c r="S27" s="59">
        <v>14.415339679680001</v>
      </c>
      <c r="T27" s="59">
        <v>14.6107154076222</v>
      </c>
      <c r="U27" s="62">
        <v>-1.3553321134535601</v>
      </c>
    </row>
    <row r="28" spans="1:21" ht="12" thickBot="1">
      <c r="A28" s="85"/>
      <c r="B28" s="72" t="s">
        <v>26</v>
      </c>
      <c r="C28" s="73"/>
      <c r="D28" s="59">
        <v>3527804.4101999998</v>
      </c>
      <c r="E28" s="60"/>
      <c r="F28" s="60"/>
      <c r="G28" s="59">
        <v>1220575.7889</v>
      </c>
      <c r="H28" s="61">
        <v>189.02788686143799</v>
      </c>
      <c r="I28" s="59">
        <v>149911.86970000001</v>
      </c>
      <c r="J28" s="61">
        <v>4.2494382417164998</v>
      </c>
      <c r="K28" s="59">
        <v>50476.5579</v>
      </c>
      <c r="L28" s="61">
        <v>4.1354710095872198</v>
      </c>
      <c r="M28" s="61">
        <v>1.96993051699351</v>
      </c>
      <c r="N28" s="59">
        <v>50680452.928199999</v>
      </c>
      <c r="O28" s="59">
        <v>50680452.928199999</v>
      </c>
      <c r="P28" s="59">
        <v>71950</v>
      </c>
      <c r="Q28" s="59">
        <v>61835</v>
      </c>
      <c r="R28" s="61">
        <v>16.358049648257499</v>
      </c>
      <c r="S28" s="59">
        <v>49.0313330118138</v>
      </c>
      <c r="T28" s="59">
        <v>50.559765527613798</v>
      </c>
      <c r="U28" s="62">
        <v>-3.11725670487438</v>
      </c>
    </row>
    <row r="29" spans="1:21" ht="12" thickBot="1">
      <c r="A29" s="85"/>
      <c r="B29" s="72" t="s">
        <v>27</v>
      </c>
      <c r="C29" s="73"/>
      <c r="D29" s="59">
        <v>2380333.608</v>
      </c>
      <c r="E29" s="60"/>
      <c r="F29" s="60"/>
      <c r="G29" s="59">
        <v>732188.5024</v>
      </c>
      <c r="H29" s="61">
        <v>225.09846852246901</v>
      </c>
      <c r="I29" s="59">
        <v>547059.0233</v>
      </c>
      <c r="J29" s="61">
        <v>22.982451764803201</v>
      </c>
      <c r="K29" s="59">
        <v>94848.660999999993</v>
      </c>
      <c r="L29" s="61">
        <v>12.954131441438999</v>
      </c>
      <c r="M29" s="61">
        <v>4.7677042304266202</v>
      </c>
      <c r="N29" s="59">
        <v>26402726.065499999</v>
      </c>
      <c r="O29" s="59">
        <v>26402726.065499999</v>
      </c>
      <c r="P29" s="59">
        <v>167545</v>
      </c>
      <c r="Q29" s="59">
        <v>143965</v>
      </c>
      <c r="R29" s="61">
        <v>16.378981002326999</v>
      </c>
      <c r="S29" s="59">
        <v>14.207130072517799</v>
      </c>
      <c r="T29" s="59">
        <v>12.7429260750877</v>
      </c>
      <c r="U29" s="62">
        <v>10.306120869988201</v>
      </c>
    </row>
    <row r="30" spans="1:21" ht="12" thickBot="1">
      <c r="A30" s="85"/>
      <c r="B30" s="72" t="s">
        <v>28</v>
      </c>
      <c r="C30" s="73"/>
      <c r="D30" s="59">
        <v>5901137.7054000003</v>
      </c>
      <c r="E30" s="60"/>
      <c r="F30" s="60"/>
      <c r="G30" s="59">
        <v>892132.90670000005</v>
      </c>
      <c r="H30" s="61">
        <v>561.46396586001003</v>
      </c>
      <c r="I30" s="59">
        <v>788263.34050000005</v>
      </c>
      <c r="J30" s="61">
        <v>13.357819794286099</v>
      </c>
      <c r="K30" s="59">
        <v>117560.8759</v>
      </c>
      <c r="L30" s="61">
        <v>13.177506963044101</v>
      </c>
      <c r="M30" s="61">
        <v>5.7051502846109701</v>
      </c>
      <c r="N30" s="59">
        <v>53859941.826099999</v>
      </c>
      <c r="O30" s="59">
        <v>53859941.826099999</v>
      </c>
      <c r="P30" s="59">
        <v>170128</v>
      </c>
      <c r="Q30" s="59">
        <v>161746</v>
      </c>
      <c r="R30" s="61">
        <v>5.1821992506769803</v>
      </c>
      <c r="S30" s="59">
        <v>34.686457875246901</v>
      </c>
      <c r="T30" s="59">
        <v>34.288654531178501</v>
      </c>
      <c r="U30" s="62">
        <v>1.1468549066009801</v>
      </c>
    </row>
    <row r="31" spans="1:21" ht="12" thickBot="1">
      <c r="A31" s="85"/>
      <c r="B31" s="72" t="s">
        <v>29</v>
      </c>
      <c r="C31" s="73"/>
      <c r="D31" s="59">
        <v>2418127.3217000002</v>
      </c>
      <c r="E31" s="60"/>
      <c r="F31" s="60"/>
      <c r="G31" s="59">
        <v>1118352.3409</v>
      </c>
      <c r="H31" s="61">
        <v>116.22231503123599</v>
      </c>
      <c r="I31" s="59">
        <v>111924.01639999999</v>
      </c>
      <c r="J31" s="61">
        <v>4.6285410778665996</v>
      </c>
      <c r="K31" s="59">
        <v>13724.552900000001</v>
      </c>
      <c r="L31" s="61">
        <v>1.22721189003415</v>
      </c>
      <c r="M31" s="61">
        <v>7.15502094789551</v>
      </c>
      <c r="N31" s="59">
        <v>66626179.132200003</v>
      </c>
      <c r="O31" s="59">
        <v>66626179.132200003</v>
      </c>
      <c r="P31" s="59">
        <v>45201</v>
      </c>
      <c r="Q31" s="59">
        <v>44259</v>
      </c>
      <c r="R31" s="61">
        <v>2.1283806683386501</v>
      </c>
      <c r="S31" s="59">
        <v>53.497208506448999</v>
      </c>
      <c r="T31" s="59">
        <v>52.960971185521601</v>
      </c>
      <c r="U31" s="62">
        <v>1.0023650502488199</v>
      </c>
    </row>
    <row r="32" spans="1:21" ht="12" thickBot="1">
      <c r="A32" s="85"/>
      <c r="B32" s="72" t="s">
        <v>30</v>
      </c>
      <c r="C32" s="73"/>
      <c r="D32" s="59">
        <v>503753.57380000001</v>
      </c>
      <c r="E32" s="60"/>
      <c r="F32" s="60"/>
      <c r="G32" s="59">
        <v>123059.827</v>
      </c>
      <c r="H32" s="61">
        <v>309.35664065251802</v>
      </c>
      <c r="I32" s="59">
        <v>110121.0779</v>
      </c>
      <c r="J32" s="61">
        <v>21.8601085187974</v>
      </c>
      <c r="K32" s="59">
        <v>33266.968399999998</v>
      </c>
      <c r="L32" s="61">
        <v>27.0331668839417</v>
      </c>
      <c r="M32" s="61">
        <v>2.31022281850005</v>
      </c>
      <c r="N32" s="59">
        <v>5121139.7659</v>
      </c>
      <c r="O32" s="59">
        <v>5121139.7659</v>
      </c>
      <c r="P32" s="59">
        <v>45508</v>
      </c>
      <c r="Q32" s="59">
        <v>40710</v>
      </c>
      <c r="R32" s="61">
        <v>11.7858020142471</v>
      </c>
      <c r="S32" s="59">
        <v>11.069560820075599</v>
      </c>
      <c r="T32" s="59">
        <v>10.5237812183739</v>
      </c>
      <c r="U32" s="62">
        <v>4.9304539771072804</v>
      </c>
    </row>
    <row r="33" spans="1:21" ht="12" thickBot="1">
      <c r="A33" s="85"/>
      <c r="B33" s="72" t="s">
        <v>75</v>
      </c>
      <c r="C33" s="73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59">
        <v>27.777799999999999</v>
      </c>
      <c r="O33" s="59">
        <v>27.777799999999999</v>
      </c>
      <c r="P33" s="60"/>
      <c r="Q33" s="60"/>
      <c r="R33" s="60"/>
      <c r="S33" s="60"/>
      <c r="T33" s="60"/>
      <c r="U33" s="63"/>
    </row>
    <row r="34" spans="1:21" ht="12" customHeight="1" thickBot="1">
      <c r="A34" s="85"/>
      <c r="B34" s="72" t="s">
        <v>31</v>
      </c>
      <c r="C34" s="73"/>
      <c r="D34" s="59">
        <v>1156719.0452000001</v>
      </c>
      <c r="E34" s="60"/>
      <c r="F34" s="60"/>
      <c r="G34" s="59">
        <v>292741.61109999998</v>
      </c>
      <c r="H34" s="61">
        <v>295.133114439569</v>
      </c>
      <c r="I34" s="59">
        <v>147702.65280000001</v>
      </c>
      <c r="J34" s="61">
        <v>12.7691035617436</v>
      </c>
      <c r="K34" s="59">
        <v>36422.256500000003</v>
      </c>
      <c r="L34" s="61">
        <v>12.4417763375492</v>
      </c>
      <c r="M34" s="61">
        <v>3.0552856136192399</v>
      </c>
      <c r="N34" s="59">
        <v>13458980.748199999</v>
      </c>
      <c r="O34" s="59">
        <v>13458980.748199999</v>
      </c>
      <c r="P34" s="59">
        <v>36841</v>
      </c>
      <c r="Q34" s="59">
        <v>33186</v>
      </c>
      <c r="R34" s="61">
        <v>11.013680467667101</v>
      </c>
      <c r="S34" s="59">
        <v>31.397601726337498</v>
      </c>
      <c r="T34" s="59">
        <v>32.9140823931779</v>
      </c>
      <c r="U34" s="62">
        <v>-4.8299251645333898</v>
      </c>
    </row>
    <row r="35" spans="1:21" ht="12" customHeight="1" thickBot="1">
      <c r="A35" s="85"/>
      <c r="B35" s="72" t="s">
        <v>61</v>
      </c>
      <c r="C35" s="73"/>
      <c r="D35" s="59">
        <v>355369.72</v>
      </c>
      <c r="E35" s="60"/>
      <c r="F35" s="60"/>
      <c r="G35" s="59">
        <v>131390.64000000001</v>
      </c>
      <c r="H35" s="61">
        <v>170.46806378292999</v>
      </c>
      <c r="I35" s="59">
        <v>43728.21</v>
      </c>
      <c r="J35" s="61">
        <v>12.3049904195552</v>
      </c>
      <c r="K35" s="59">
        <v>2449.9499999999998</v>
      </c>
      <c r="L35" s="61">
        <v>1.86463053989234</v>
      </c>
      <c r="M35" s="61">
        <v>16.848613237004798</v>
      </c>
      <c r="N35" s="59">
        <v>21587509.260000002</v>
      </c>
      <c r="O35" s="59">
        <v>21587509.260000002</v>
      </c>
      <c r="P35" s="59">
        <v>267</v>
      </c>
      <c r="Q35" s="59">
        <v>294</v>
      </c>
      <c r="R35" s="61">
        <v>-9.1836734693877506</v>
      </c>
      <c r="S35" s="59">
        <v>1330.9727340823999</v>
      </c>
      <c r="T35" s="59">
        <v>2463.3800340136099</v>
      </c>
      <c r="U35" s="62">
        <v>-85.081179421148406</v>
      </c>
    </row>
    <row r="36" spans="1:21" ht="12" customHeight="1" thickBot="1">
      <c r="A36" s="85"/>
      <c r="B36" s="72" t="s">
        <v>35</v>
      </c>
      <c r="C36" s="73"/>
      <c r="D36" s="59">
        <v>417614.22</v>
      </c>
      <c r="E36" s="60"/>
      <c r="F36" s="60"/>
      <c r="G36" s="59">
        <v>481758.3</v>
      </c>
      <c r="H36" s="61">
        <v>-13.314577039980399</v>
      </c>
      <c r="I36" s="59">
        <v>-35970.71</v>
      </c>
      <c r="J36" s="61">
        <v>-8.6133824657599103</v>
      </c>
      <c r="K36" s="59">
        <v>-74547.06</v>
      </c>
      <c r="L36" s="61">
        <v>-15.473954470530099</v>
      </c>
      <c r="M36" s="61">
        <v>-0.51747647727489199</v>
      </c>
      <c r="N36" s="59">
        <v>22496688.25</v>
      </c>
      <c r="O36" s="59">
        <v>22496688.25</v>
      </c>
      <c r="P36" s="59">
        <v>186</v>
      </c>
      <c r="Q36" s="59">
        <v>257</v>
      </c>
      <c r="R36" s="61">
        <v>-27.626459143968901</v>
      </c>
      <c r="S36" s="59">
        <v>2245.2377419354798</v>
      </c>
      <c r="T36" s="59">
        <v>2312.6807003891099</v>
      </c>
      <c r="U36" s="62">
        <v>-3.0038225883145402</v>
      </c>
    </row>
    <row r="37" spans="1:21" ht="12" customHeight="1" thickBot="1">
      <c r="A37" s="85"/>
      <c r="B37" s="72" t="s">
        <v>36</v>
      </c>
      <c r="C37" s="73"/>
      <c r="D37" s="59">
        <v>12270.94</v>
      </c>
      <c r="E37" s="60"/>
      <c r="F37" s="60"/>
      <c r="G37" s="59">
        <v>165793.17000000001</v>
      </c>
      <c r="H37" s="61">
        <v>-92.598645649878094</v>
      </c>
      <c r="I37" s="59">
        <v>-200.93</v>
      </c>
      <c r="J37" s="61">
        <v>-1.63744586804271</v>
      </c>
      <c r="K37" s="59">
        <v>-1618.81</v>
      </c>
      <c r="L37" s="61">
        <v>-0.97640331022080096</v>
      </c>
      <c r="M37" s="61">
        <v>-0.87587795973585503</v>
      </c>
      <c r="N37" s="59">
        <v>6089726.7699999996</v>
      </c>
      <c r="O37" s="59">
        <v>6089726.7699999996</v>
      </c>
      <c r="P37" s="59">
        <v>4</v>
      </c>
      <c r="Q37" s="59">
        <v>11</v>
      </c>
      <c r="R37" s="61">
        <v>-63.636363636363598</v>
      </c>
      <c r="S37" s="59">
        <v>3067.7350000000001</v>
      </c>
      <c r="T37" s="59">
        <v>2910.6445454545501</v>
      </c>
      <c r="U37" s="62">
        <v>5.1207309153318201</v>
      </c>
    </row>
    <row r="38" spans="1:21" ht="12" customHeight="1" thickBot="1">
      <c r="A38" s="85"/>
      <c r="B38" s="72" t="s">
        <v>37</v>
      </c>
      <c r="C38" s="73"/>
      <c r="D38" s="59">
        <v>281886.13</v>
      </c>
      <c r="E38" s="60"/>
      <c r="F38" s="60"/>
      <c r="G38" s="59">
        <v>252634.36</v>
      </c>
      <c r="H38" s="61">
        <v>11.578698162831101</v>
      </c>
      <c r="I38" s="59">
        <v>-21758.86</v>
      </c>
      <c r="J38" s="61">
        <v>-7.7190246997963303</v>
      </c>
      <c r="K38" s="59">
        <v>-39337.58</v>
      </c>
      <c r="L38" s="61">
        <v>-15.570954006414601</v>
      </c>
      <c r="M38" s="61">
        <v>-0.44686836353430998</v>
      </c>
      <c r="N38" s="59">
        <v>13384061.09</v>
      </c>
      <c r="O38" s="59">
        <v>13384061.09</v>
      </c>
      <c r="P38" s="59">
        <v>168</v>
      </c>
      <c r="Q38" s="59">
        <v>249</v>
      </c>
      <c r="R38" s="61">
        <v>-32.530120481927703</v>
      </c>
      <c r="S38" s="59">
        <v>1677.8936309523799</v>
      </c>
      <c r="T38" s="59">
        <v>1882.9154618473899</v>
      </c>
      <c r="U38" s="62">
        <v>-12.2190004844727</v>
      </c>
    </row>
    <row r="39" spans="1:21" ht="12" customHeight="1" thickBot="1">
      <c r="A39" s="85"/>
      <c r="B39" s="72" t="s">
        <v>74</v>
      </c>
      <c r="C39" s="73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59">
        <v>6.16</v>
      </c>
      <c r="O39" s="59">
        <v>6.16</v>
      </c>
      <c r="P39" s="60"/>
      <c r="Q39" s="60"/>
      <c r="R39" s="60"/>
      <c r="S39" s="60"/>
      <c r="T39" s="60"/>
      <c r="U39" s="63"/>
    </row>
    <row r="40" spans="1:21" ht="12" customHeight="1" thickBot="1">
      <c r="A40" s="85"/>
      <c r="B40" s="72" t="s">
        <v>32</v>
      </c>
      <c r="C40" s="73"/>
      <c r="D40" s="59">
        <v>42314.529699999999</v>
      </c>
      <c r="E40" s="60"/>
      <c r="F40" s="60"/>
      <c r="G40" s="59">
        <v>123430.7678</v>
      </c>
      <c r="H40" s="61">
        <v>-65.718004955973399</v>
      </c>
      <c r="I40" s="59">
        <v>4245.2142000000003</v>
      </c>
      <c r="J40" s="61">
        <v>10.0325212878356</v>
      </c>
      <c r="K40" s="59">
        <v>9693.7149000000009</v>
      </c>
      <c r="L40" s="61">
        <v>7.8535644497546402</v>
      </c>
      <c r="M40" s="61">
        <v>-0.56206529242984005</v>
      </c>
      <c r="N40" s="59">
        <v>971308.1115</v>
      </c>
      <c r="O40" s="59">
        <v>971308.1115</v>
      </c>
      <c r="P40" s="59">
        <v>138</v>
      </c>
      <c r="Q40" s="59">
        <v>136</v>
      </c>
      <c r="R40" s="61">
        <v>1.47058823529411</v>
      </c>
      <c r="S40" s="59">
        <v>306.62702681159402</v>
      </c>
      <c r="T40" s="59">
        <v>392.66590808823503</v>
      </c>
      <c r="U40" s="62">
        <v>-28.059783956848499</v>
      </c>
    </row>
    <row r="41" spans="1:21" ht="12" thickBot="1">
      <c r="A41" s="85"/>
      <c r="B41" s="72" t="s">
        <v>33</v>
      </c>
      <c r="C41" s="73"/>
      <c r="D41" s="59">
        <v>1972726.8507999999</v>
      </c>
      <c r="E41" s="60"/>
      <c r="F41" s="60"/>
      <c r="G41" s="59">
        <v>729411.46239999996</v>
      </c>
      <c r="H41" s="61">
        <v>170.45459970002199</v>
      </c>
      <c r="I41" s="59">
        <v>134954.27780000001</v>
      </c>
      <c r="J41" s="61">
        <v>6.8410017202975704</v>
      </c>
      <c r="K41" s="59">
        <v>20300.2919</v>
      </c>
      <c r="L41" s="61">
        <v>2.78310568814006</v>
      </c>
      <c r="M41" s="61">
        <v>5.6478983881014999</v>
      </c>
      <c r="N41" s="59">
        <v>24888875.825199999</v>
      </c>
      <c r="O41" s="59">
        <v>24888875.825199999</v>
      </c>
      <c r="P41" s="59">
        <v>8292</v>
      </c>
      <c r="Q41" s="59">
        <v>8043</v>
      </c>
      <c r="R41" s="61">
        <v>3.0958597538231998</v>
      </c>
      <c r="S41" s="59">
        <v>237.907242016401</v>
      </c>
      <c r="T41" s="59">
        <v>256.50057565585001</v>
      </c>
      <c r="U41" s="62">
        <v>-7.8153710168127599</v>
      </c>
    </row>
    <row r="42" spans="1:21" ht="12" customHeight="1" thickBot="1">
      <c r="A42" s="85"/>
      <c r="B42" s="72" t="s">
        <v>38</v>
      </c>
      <c r="C42" s="73"/>
      <c r="D42" s="59">
        <v>107477.27</v>
      </c>
      <c r="E42" s="60"/>
      <c r="F42" s="60"/>
      <c r="G42" s="59">
        <v>192819.64</v>
      </c>
      <c r="H42" s="61">
        <v>-44.260206066145599</v>
      </c>
      <c r="I42" s="59">
        <v>-17161.96</v>
      </c>
      <c r="J42" s="61">
        <v>-15.967990255055801</v>
      </c>
      <c r="K42" s="59">
        <v>-16918.11</v>
      </c>
      <c r="L42" s="61">
        <v>-8.7740595304503195</v>
      </c>
      <c r="M42" s="61">
        <v>1.441354855832E-2</v>
      </c>
      <c r="N42" s="59">
        <v>9172341.6600000001</v>
      </c>
      <c r="O42" s="59">
        <v>9172341.6600000001</v>
      </c>
      <c r="P42" s="59">
        <v>78</v>
      </c>
      <c r="Q42" s="59">
        <v>133</v>
      </c>
      <c r="R42" s="61">
        <v>-41.353383458646597</v>
      </c>
      <c r="S42" s="59">
        <v>1377.91371794872</v>
      </c>
      <c r="T42" s="59">
        <v>1600.9211278195501</v>
      </c>
      <c r="U42" s="62">
        <v>-16.184424827616901</v>
      </c>
    </row>
    <row r="43" spans="1:21" ht="12" thickBot="1">
      <c r="A43" s="85"/>
      <c r="B43" s="72" t="s">
        <v>39</v>
      </c>
      <c r="C43" s="73"/>
      <c r="D43" s="59">
        <v>58908.93</v>
      </c>
      <c r="E43" s="60"/>
      <c r="F43" s="60"/>
      <c r="G43" s="59">
        <v>86374.44</v>
      </c>
      <c r="H43" s="61">
        <v>-31.798191687262999</v>
      </c>
      <c r="I43" s="59">
        <v>8264.17</v>
      </c>
      <c r="J43" s="61">
        <v>14.0287219611696</v>
      </c>
      <c r="K43" s="59">
        <v>11854.68</v>
      </c>
      <c r="L43" s="61">
        <v>13.7247546843719</v>
      </c>
      <c r="M43" s="61">
        <v>-0.30287700722415101</v>
      </c>
      <c r="N43" s="59">
        <v>4042265.22</v>
      </c>
      <c r="O43" s="59">
        <v>4042265.22</v>
      </c>
      <c r="P43" s="59">
        <v>78</v>
      </c>
      <c r="Q43" s="59">
        <v>112</v>
      </c>
      <c r="R43" s="61">
        <v>-30.3571428571429</v>
      </c>
      <c r="S43" s="59">
        <v>755.24269230769198</v>
      </c>
      <c r="T43" s="59">
        <v>810.17624999999998</v>
      </c>
      <c r="U43" s="62">
        <v>-7.2736298214888802</v>
      </c>
    </row>
    <row r="44" spans="1:21" ht="12" thickBot="1">
      <c r="A44" s="86"/>
      <c r="B44" s="72" t="s">
        <v>34</v>
      </c>
      <c r="C44" s="73"/>
      <c r="D44" s="64">
        <v>60718.084799999997</v>
      </c>
      <c r="E44" s="65"/>
      <c r="F44" s="65"/>
      <c r="G44" s="64">
        <v>30728.147000000001</v>
      </c>
      <c r="H44" s="66">
        <v>97.5976123779934</v>
      </c>
      <c r="I44" s="64">
        <v>10708.0244</v>
      </c>
      <c r="J44" s="66">
        <v>17.635642552414598</v>
      </c>
      <c r="K44" s="64">
        <v>3876.5378999999998</v>
      </c>
      <c r="L44" s="66">
        <v>12.6155927983552</v>
      </c>
      <c r="M44" s="66">
        <v>1.76226485493667</v>
      </c>
      <c r="N44" s="64">
        <v>886763.2672</v>
      </c>
      <c r="O44" s="64">
        <v>886763.2672</v>
      </c>
      <c r="P44" s="64">
        <v>18</v>
      </c>
      <c r="Q44" s="64">
        <v>22</v>
      </c>
      <c r="R44" s="66">
        <v>-18.181818181818201</v>
      </c>
      <c r="S44" s="64">
        <v>3373.2269333333302</v>
      </c>
      <c r="T44" s="64">
        <v>3924.43406363636</v>
      </c>
      <c r="U44" s="67">
        <v>-16.340647729808701</v>
      </c>
    </row>
  </sheetData>
  <mergeCells count="42">
    <mergeCell ref="B35:C35"/>
    <mergeCell ref="B37:C37"/>
    <mergeCell ref="B38:C38"/>
    <mergeCell ref="B25:C25"/>
    <mergeCell ref="B26:C26"/>
    <mergeCell ref="B28:C28"/>
    <mergeCell ref="B36:C36"/>
    <mergeCell ref="B27:C27"/>
    <mergeCell ref="B33:C33"/>
    <mergeCell ref="B34:C34"/>
    <mergeCell ref="A1:U4"/>
    <mergeCell ref="W1:W4"/>
    <mergeCell ref="B6:C6"/>
    <mergeCell ref="A7:C7"/>
    <mergeCell ref="B8:C8"/>
    <mergeCell ref="A8:A44"/>
    <mergeCell ref="B39:C39"/>
    <mergeCell ref="B40:C40"/>
    <mergeCell ref="B9:C9"/>
    <mergeCell ref="B10:C10"/>
    <mergeCell ref="B11:C11"/>
    <mergeCell ref="B18:C18"/>
    <mergeCell ref="B12:C12"/>
    <mergeCell ref="B13:C13"/>
    <mergeCell ref="B19:C19"/>
    <mergeCell ref="B16:C16"/>
    <mergeCell ref="B44:C44"/>
    <mergeCell ref="B43:C43"/>
    <mergeCell ref="B14:C14"/>
    <mergeCell ref="B29:C29"/>
    <mergeCell ref="B30:C30"/>
    <mergeCell ref="B41:C41"/>
    <mergeCell ref="B42:C42"/>
    <mergeCell ref="B31:C31"/>
    <mergeCell ref="B32:C32"/>
    <mergeCell ref="B21:C21"/>
    <mergeCell ref="B22:C22"/>
    <mergeCell ref="B15:C15"/>
    <mergeCell ref="B23:C23"/>
    <mergeCell ref="B24:C24"/>
    <mergeCell ref="B17:C17"/>
    <mergeCell ref="B20:C20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42761</v>
      </c>
      <c r="C2" s="43">
        <v>12</v>
      </c>
      <c r="D2" s="43">
        <v>292153.90000000002</v>
      </c>
      <c r="E2" s="43">
        <v>4266791.0075299097</v>
      </c>
      <c r="F2" s="43">
        <v>3197183.1701239301</v>
      </c>
      <c r="G2" s="37"/>
      <c r="H2" s="37"/>
    </row>
    <row r="3" spans="1:8">
      <c r="A3" s="43">
        <v>2</v>
      </c>
      <c r="B3" s="44">
        <v>42761</v>
      </c>
      <c r="C3" s="43">
        <v>13</v>
      </c>
      <c r="D3" s="43">
        <v>63775</v>
      </c>
      <c r="E3" s="43">
        <v>614654.78186923102</v>
      </c>
      <c r="F3" s="43">
        <v>440137.70999316202</v>
      </c>
      <c r="G3" s="37"/>
      <c r="H3" s="37"/>
    </row>
    <row r="4" spans="1:8">
      <c r="A4" s="43">
        <v>3</v>
      </c>
      <c r="B4" s="44">
        <v>42761</v>
      </c>
      <c r="C4" s="43">
        <v>14</v>
      </c>
      <c r="D4" s="43">
        <v>389781</v>
      </c>
      <c r="E4" s="43">
        <v>859308.63576033595</v>
      </c>
      <c r="F4" s="43">
        <v>639812.90289899195</v>
      </c>
      <c r="G4" s="37"/>
      <c r="H4" s="37"/>
    </row>
    <row r="5" spans="1:8">
      <c r="A5" s="43">
        <v>4</v>
      </c>
      <c r="B5" s="44">
        <v>42761</v>
      </c>
      <c r="C5" s="43">
        <v>15</v>
      </c>
      <c r="D5" s="43">
        <v>12536</v>
      </c>
      <c r="E5" s="43">
        <v>234774.09259314</v>
      </c>
      <c r="F5" s="43">
        <v>182533.229360767</v>
      </c>
      <c r="G5" s="37"/>
      <c r="H5" s="37"/>
    </row>
    <row r="6" spans="1:8">
      <c r="A6" s="43">
        <v>5</v>
      </c>
      <c r="B6" s="44">
        <v>42761</v>
      </c>
      <c r="C6" s="43">
        <v>16</v>
      </c>
      <c r="D6" s="43">
        <v>11081</v>
      </c>
      <c r="E6" s="43">
        <v>448046.70578205102</v>
      </c>
      <c r="F6" s="43">
        <v>367073.19437008502</v>
      </c>
      <c r="G6" s="37"/>
      <c r="H6" s="37"/>
    </row>
    <row r="7" spans="1:8">
      <c r="A7" s="43">
        <v>6</v>
      </c>
      <c r="B7" s="44">
        <v>42761</v>
      </c>
      <c r="C7" s="43">
        <v>17</v>
      </c>
      <c r="D7" s="43">
        <v>51609</v>
      </c>
      <c r="E7" s="43">
        <v>978158.66303418798</v>
      </c>
      <c r="F7" s="43">
        <v>688617.50085555599</v>
      </c>
      <c r="G7" s="37"/>
      <c r="H7" s="37"/>
    </row>
    <row r="8" spans="1:8">
      <c r="A8" s="43">
        <v>7</v>
      </c>
      <c r="B8" s="44">
        <v>42761</v>
      </c>
      <c r="C8" s="43">
        <v>18</v>
      </c>
      <c r="D8" s="43">
        <v>192250</v>
      </c>
      <c r="E8" s="43">
        <v>343740.32354102598</v>
      </c>
      <c r="F8" s="43">
        <v>269338.18762906</v>
      </c>
      <c r="G8" s="37"/>
      <c r="H8" s="37"/>
    </row>
    <row r="9" spans="1:8">
      <c r="A9" s="43">
        <v>8</v>
      </c>
      <c r="B9" s="44">
        <v>42761</v>
      </c>
      <c r="C9" s="43">
        <v>19</v>
      </c>
      <c r="D9" s="43">
        <v>53640</v>
      </c>
      <c r="E9" s="43">
        <v>354550.53003846097</v>
      </c>
      <c r="F9" s="43">
        <v>348203.889561538</v>
      </c>
      <c r="G9" s="37"/>
      <c r="H9" s="37"/>
    </row>
    <row r="10" spans="1:8">
      <c r="A10" s="43">
        <v>9</v>
      </c>
      <c r="B10" s="44">
        <v>42761</v>
      </c>
      <c r="C10" s="43">
        <v>21</v>
      </c>
      <c r="D10" s="43">
        <v>2173353</v>
      </c>
      <c r="E10" s="43">
        <v>9815917.3141061198</v>
      </c>
      <c r="F10" s="43">
        <v>10563453.238502599</v>
      </c>
      <c r="G10" s="37"/>
      <c r="H10" s="37"/>
    </row>
    <row r="11" spans="1:8">
      <c r="A11" s="43">
        <v>10</v>
      </c>
      <c r="B11" s="44">
        <v>42761</v>
      </c>
      <c r="C11" s="43">
        <v>22</v>
      </c>
      <c r="D11" s="43">
        <v>620017</v>
      </c>
      <c r="E11" s="43">
        <v>13315588.764388001</v>
      </c>
      <c r="F11" s="43">
        <v>12000458.9833214</v>
      </c>
      <c r="G11" s="37"/>
      <c r="H11" s="37"/>
    </row>
    <row r="12" spans="1:8">
      <c r="A12" s="43">
        <v>11</v>
      </c>
      <c r="B12" s="44">
        <v>42761</v>
      </c>
      <c r="C12" s="43">
        <v>23</v>
      </c>
      <c r="D12" s="43">
        <v>871968.61800000002</v>
      </c>
      <c r="E12" s="43">
        <v>16813810.370134</v>
      </c>
      <c r="F12" s="43">
        <v>15076601.7079111</v>
      </c>
      <c r="G12" s="37"/>
      <c r="H12" s="37"/>
    </row>
    <row r="13" spans="1:8">
      <c r="A13" s="43">
        <v>12</v>
      </c>
      <c r="B13" s="44">
        <v>42761</v>
      </c>
      <c r="C13" s="43">
        <v>24</v>
      </c>
      <c r="D13" s="43">
        <v>97259.9</v>
      </c>
      <c r="E13" s="43">
        <v>3451498.96300855</v>
      </c>
      <c r="F13" s="43">
        <v>3225991.4212529901</v>
      </c>
      <c r="G13" s="37"/>
      <c r="H13" s="37"/>
    </row>
    <row r="14" spans="1:8">
      <c r="A14" s="43">
        <v>13</v>
      </c>
      <c r="B14" s="44">
        <v>42761</v>
      </c>
      <c r="C14" s="43">
        <v>25</v>
      </c>
      <c r="D14" s="43">
        <v>326602</v>
      </c>
      <c r="E14" s="43">
        <v>4752457.84801572</v>
      </c>
      <c r="F14" s="43">
        <v>4279142.4360999996</v>
      </c>
      <c r="G14" s="37"/>
      <c r="H14" s="37"/>
    </row>
    <row r="15" spans="1:8">
      <c r="A15" s="43">
        <v>14</v>
      </c>
      <c r="B15" s="44">
        <v>42761</v>
      </c>
      <c r="C15" s="43">
        <v>26</v>
      </c>
      <c r="D15" s="43">
        <v>188763</v>
      </c>
      <c r="E15" s="43">
        <v>2229366.1009716401</v>
      </c>
      <c r="F15" s="43">
        <v>1931679.3968276801</v>
      </c>
      <c r="G15" s="37"/>
      <c r="H15" s="37"/>
    </row>
    <row r="16" spans="1:8">
      <c r="A16" s="43">
        <v>15</v>
      </c>
      <c r="B16" s="44">
        <v>42761</v>
      </c>
      <c r="C16" s="43">
        <v>27</v>
      </c>
      <c r="D16" s="43">
        <v>569979.19799999997</v>
      </c>
      <c r="E16" s="43">
        <v>5808541.1446118699</v>
      </c>
      <c r="F16" s="43">
        <v>5432274.5387311801</v>
      </c>
      <c r="G16" s="37"/>
      <c r="H16" s="37"/>
    </row>
    <row r="17" spans="1:9">
      <c r="A17" s="43">
        <v>16</v>
      </c>
      <c r="B17" s="44">
        <v>42761</v>
      </c>
      <c r="C17" s="43">
        <v>29</v>
      </c>
      <c r="D17" s="43">
        <v>582834</v>
      </c>
      <c r="E17" s="43">
        <v>6334322.3980418798</v>
      </c>
      <c r="F17" s="43">
        <v>5636062.5624606796</v>
      </c>
      <c r="G17" s="37"/>
      <c r="H17" s="37"/>
    </row>
    <row r="18" spans="1:9">
      <c r="A18" s="43">
        <v>17</v>
      </c>
      <c r="B18" s="44">
        <v>42761</v>
      </c>
      <c r="C18" s="43">
        <v>31</v>
      </c>
      <c r="D18" s="43">
        <v>91794.433000000005</v>
      </c>
      <c r="E18" s="43">
        <v>1740154.1300353601</v>
      </c>
      <c r="F18" s="43">
        <v>1508475.74118385</v>
      </c>
      <c r="G18" s="37"/>
      <c r="H18" s="37"/>
    </row>
    <row r="19" spans="1:9">
      <c r="A19" s="43">
        <v>18</v>
      </c>
      <c r="B19" s="44">
        <v>42761</v>
      </c>
      <c r="C19" s="43">
        <v>32</v>
      </c>
      <c r="D19" s="43">
        <v>101041.761</v>
      </c>
      <c r="E19" s="43">
        <v>2549949.9731890401</v>
      </c>
      <c r="F19" s="43">
        <v>2210616.8591668699</v>
      </c>
      <c r="G19" s="37"/>
      <c r="H19" s="37"/>
    </row>
    <row r="20" spans="1:9">
      <c r="A20" s="43">
        <v>19</v>
      </c>
      <c r="B20" s="44">
        <v>42761</v>
      </c>
      <c r="C20" s="43">
        <v>33</v>
      </c>
      <c r="D20" s="43">
        <v>144352.70800000001</v>
      </c>
      <c r="E20" s="43">
        <v>3225988.0787225198</v>
      </c>
      <c r="F20" s="43">
        <v>2611714.5118253198</v>
      </c>
      <c r="G20" s="37"/>
      <c r="H20" s="37"/>
    </row>
    <row r="21" spans="1:9">
      <c r="A21" s="43">
        <v>20</v>
      </c>
      <c r="B21" s="44">
        <v>42761</v>
      </c>
      <c r="C21" s="43">
        <v>34</v>
      </c>
      <c r="D21" s="43">
        <v>70748.596000000005</v>
      </c>
      <c r="E21" s="43">
        <v>800152.25251774397</v>
      </c>
      <c r="F21" s="43">
        <v>616755.89469889598</v>
      </c>
      <c r="G21" s="37"/>
      <c r="H21" s="37"/>
    </row>
    <row r="22" spans="1:9">
      <c r="A22" s="43">
        <v>21</v>
      </c>
      <c r="B22" s="44">
        <v>42761</v>
      </c>
      <c r="C22" s="43">
        <v>35</v>
      </c>
      <c r="D22" s="43">
        <v>100411.856</v>
      </c>
      <c r="E22" s="43">
        <v>3527804.4097752199</v>
      </c>
      <c r="F22" s="43">
        <v>3377892.5350469002</v>
      </c>
      <c r="G22" s="37"/>
      <c r="H22" s="37"/>
    </row>
    <row r="23" spans="1:9">
      <c r="A23" s="43">
        <v>22</v>
      </c>
      <c r="B23" s="44">
        <v>42761</v>
      </c>
      <c r="C23" s="43">
        <v>36</v>
      </c>
      <c r="D23" s="43">
        <v>312839.89299999998</v>
      </c>
      <c r="E23" s="43">
        <v>2380333.6696536299</v>
      </c>
      <c r="F23" s="43">
        <v>1833274.5138780801</v>
      </c>
      <c r="G23" s="37"/>
      <c r="H23" s="37"/>
    </row>
    <row r="24" spans="1:9">
      <c r="A24" s="43">
        <v>23</v>
      </c>
      <c r="B24" s="44">
        <v>42761</v>
      </c>
      <c r="C24" s="43">
        <v>37</v>
      </c>
      <c r="D24" s="43">
        <v>514314.049</v>
      </c>
      <c r="E24" s="43">
        <v>5901137.7503162203</v>
      </c>
      <c r="F24" s="43">
        <v>5112874.4307486499</v>
      </c>
      <c r="G24" s="37"/>
      <c r="H24" s="37"/>
    </row>
    <row r="25" spans="1:9">
      <c r="A25" s="43">
        <v>24</v>
      </c>
      <c r="B25" s="44">
        <v>42761</v>
      </c>
      <c r="C25" s="43">
        <v>38</v>
      </c>
      <c r="D25" s="43">
        <v>312567.62300000002</v>
      </c>
      <c r="E25" s="43">
        <v>2418127.2615115</v>
      </c>
      <c r="F25" s="43">
        <v>2306203.2543061902</v>
      </c>
      <c r="G25" s="37"/>
      <c r="H25" s="37"/>
    </row>
    <row r="26" spans="1:9">
      <c r="A26" s="43">
        <v>25</v>
      </c>
      <c r="B26" s="44">
        <v>42761</v>
      </c>
      <c r="C26" s="43">
        <v>39</v>
      </c>
      <c r="D26" s="43">
        <v>161489.44899999999</v>
      </c>
      <c r="E26" s="43">
        <v>503753.46288624901</v>
      </c>
      <c r="F26" s="43">
        <v>393632.603766146</v>
      </c>
      <c r="G26" s="37"/>
      <c r="H26" s="37"/>
    </row>
    <row r="27" spans="1:9">
      <c r="A27" s="43">
        <v>26</v>
      </c>
      <c r="B27" s="44">
        <v>42761</v>
      </c>
      <c r="C27" s="43">
        <v>42</v>
      </c>
      <c r="D27" s="43">
        <v>40008.78</v>
      </c>
      <c r="E27" s="43">
        <v>1156719.04518584</v>
      </c>
      <c r="F27" s="43">
        <v>1009016.3764</v>
      </c>
      <c r="G27" s="37"/>
      <c r="H27" s="37"/>
    </row>
    <row r="28" spans="1:9">
      <c r="A28" s="43">
        <v>27</v>
      </c>
      <c r="B28" s="44">
        <v>42761</v>
      </c>
      <c r="C28" s="43">
        <v>70</v>
      </c>
      <c r="D28" s="43">
        <v>254</v>
      </c>
      <c r="E28" s="43">
        <v>355369.72</v>
      </c>
      <c r="F28" s="43">
        <v>311641.51</v>
      </c>
      <c r="G28" s="37"/>
      <c r="H28" s="37"/>
    </row>
    <row r="29" spans="1:9">
      <c r="A29" s="43">
        <v>28</v>
      </c>
      <c r="B29" s="44">
        <v>42761</v>
      </c>
      <c r="C29" s="43">
        <v>71</v>
      </c>
      <c r="D29" s="43">
        <v>166</v>
      </c>
      <c r="E29" s="43">
        <v>417614.22</v>
      </c>
      <c r="F29" s="43">
        <v>453584.93</v>
      </c>
      <c r="G29" s="37"/>
      <c r="H29" s="37"/>
    </row>
    <row r="30" spans="1:9">
      <c r="A30" s="43">
        <v>29</v>
      </c>
      <c r="B30" s="44">
        <v>42761</v>
      </c>
      <c r="C30" s="43">
        <v>72</v>
      </c>
      <c r="D30" s="43">
        <v>5</v>
      </c>
      <c r="E30" s="43">
        <v>12270.94</v>
      </c>
      <c r="F30" s="43">
        <v>12471.87</v>
      </c>
      <c r="G30" s="37"/>
      <c r="H30" s="37"/>
    </row>
    <row r="31" spans="1:9">
      <c r="A31" s="39">
        <v>30</v>
      </c>
      <c r="B31" s="44">
        <v>42761</v>
      </c>
      <c r="C31" s="39">
        <v>73</v>
      </c>
      <c r="D31" s="39">
        <v>160</v>
      </c>
      <c r="E31" s="39">
        <v>281886.13</v>
      </c>
      <c r="F31" s="39">
        <v>303644.99</v>
      </c>
      <c r="G31" s="39"/>
      <c r="H31" s="39"/>
      <c r="I31" s="39"/>
    </row>
    <row r="32" spans="1:9">
      <c r="A32" s="39">
        <v>31</v>
      </c>
      <c r="B32" s="44">
        <v>42761</v>
      </c>
      <c r="C32" s="39">
        <v>75</v>
      </c>
      <c r="D32" s="39">
        <v>155</v>
      </c>
      <c r="E32" s="39">
        <v>42314.5299145299</v>
      </c>
      <c r="F32" s="39">
        <v>38069.316239316198</v>
      </c>
      <c r="G32" s="39"/>
      <c r="H32" s="39"/>
    </row>
    <row r="33" spans="1:8">
      <c r="A33" s="39">
        <v>32</v>
      </c>
      <c r="B33" s="44">
        <v>42761</v>
      </c>
      <c r="C33" s="39">
        <v>76</v>
      </c>
      <c r="D33" s="39">
        <v>9644</v>
      </c>
      <c r="E33" s="39">
        <v>1972726.8294162401</v>
      </c>
      <c r="F33" s="39">
        <v>1837772.58263846</v>
      </c>
      <c r="G33" s="39"/>
      <c r="H33" s="39"/>
    </row>
    <row r="34" spans="1:8">
      <c r="A34" s="39">
        <v>33</v>
      </c>
      <c r="B34" s="44">
        <v>42761</v>
      </c>
      <c r="C34" s="39">
        <v>77</v>
      </c>
      <c r="D34" s="39">
        <v>76</v>
      </c>
      <c r="E34" s="39">
        <v>107477.27</v>
      </c>
      <c r="F34" s="39">
        <v>124639.23</v>
      </c>
      <c r="G34" s="30"/>
      <c r="H34" s="30"/>
    </row>
    <row r="35" spans="1:8">
      <c r="A35" s="39">
        <v>34</v>
      </c>
      <c r="B35" s="44">
        <v>42761</v>
      </c>
      <c r="C35" s="39">
        <v>78</v>
      </c>
      <c r="D35" s="39">
        <v>68</v>
      </c>
      <c r="E35" s="39">
        <v>58908.93</v>
      </c>
      <c r="F35" s="39">
        <v>50644.76</v>
      </c>
      <c r="G35" s="30"/>
      <c r="H35" s="30"/>
    </row>
    <row r="36" spans="1:8">
      <c r="A36" s="39">
        <v>35</v>
      </c>
      <c r="B36" s="44">
        <v>42761</v>
      </c>
      <c r="C36" s="39">
        <v>99</v>
      </c>
      <c r="D36" s="39">
        <v>18</v>
      </c>
      <c r="E36" s="39">
        <v>60718.084864987497</v>
      </c>
      <c r="F36" s="39">
        <v>50010.060358520503</v>
      </c>
      <c r="G36" s="30"/>
      <c r="H36" s="30"/>
    </row>
    <row r="37" spans="1:8">
      <c r="A37" s="39"/>
      <c r="B37" s="44"/>
      <c r="C37" s="39"/>
      <c r="D37" s="39"/>
      <c r="E37" s="39"/>
      <c r="F37" s="39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2017-01-28T02:31:21Z</dcterms:modified>
</cp:coreProperties>
</file>