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<sst xmlns="http://schemas.openxmlformats.org/spreadsheetml/2006/main" count="116" uniqueCount="76">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</sst>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1" fillId="0" borderId="0" xfId="0" applyFont="1" applyAlignment="1">
      <alignment horizontal="left" wrapText="1"/>
    </xf>
    <xf numFmtId="0" fontId="43" fillId="0" borderId="0" xfId="0" applyFont="1" applyAlignment="1">
      <alignment vertical="center"/>
    </xf>
    <xf numFmtId="0" fontId="102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45192060.473100007</v>
      </c>
      <c r="F3" s="25">
        <f>RA!I7</f>
        <v>4954681.6786000002</v>
      </c>
      <c r="G3" s="16">
        <f>SUM(G4:G42)</f>
        <v>40237378.794499993</v>
      </c>
      <c r="H3" s="27">
        <f>RA!J7</f>
        <v>10.9636109235365</v>
      </c>
      <c r="I3" s="20">
        <f>SUM(I4:I42)</f>
        <v>45192072.537001498</v>
      </c>
      <c r="J3" s="21">
        <f>SUM(J4:J42)</f>
        <v>40237378.783903979</v>
      </c>
      <c r="K3" s="22">
        <f>E3-I3</f>
        <v>-12.063901491463184</v>
      </c>
      <c r="L3" s="22">
        <f>G3-J3</f>
        <v>1.0596014559268951E-2</v>
      </c>
    </row>
    <row r="4" spans="1:13">
      <c r="A4" s="71">
        <f>RA!A8</f>
        <v>42762</v>
      </c>
      <c r="B4" s="12">
        <v>12</v>
      </c>
      <c r="C4" s="69" t="s">
        <v>6</v>
      </c>
      <c r="D4" s="69"/>
      <c r="E4" s="15">
        <f>IFERROR(VLOOKUP(C4,RA!B:D,3,0),0)</f>
        <v>1962516.2387000001</v>
      </c>
      <c r="F4" s="25">
        <f>IFERROR(VLOOKUP(C4,RA!B:I,8,0),0)</f>
        <v>522659.98019999999</v>
      </c>
      <c r="G4" s="16">
        <f t="shared" ref="G4:G42" si="0">E4-F4</f>
        <v>1439856.2585</v>
      </c>
      <c r="H4" s="27">
        <f>RA!J8</f>
        <v>26.6321353114621</v>
      </c>
      <c r="I4" s="20">
        <f>IFERROR(VLOOKUP(B4,RMS!C:E,3,FALSE),0)</f>
        <v>1962518.62119744</v>
      </c>
      <c r="J4" s="21">
        <f>IFERROR(VLOOKUP(B4,RMS!C:F,4,FALSE),0)</f>
        <v>1439856.2576401699</v>
      </c>
      <c r="K4" s="22">
        <f t="shared" ref="K4:K42" si="1">E4-I4</f>
        <v>-2.382497439859435</v>
      </c>
      <c r="L4" s="22">
        <f t="shared" ref="L4:L42" si="2">G4-J4</f>
        <v>8.5983006283640862E-4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311251.55489999999</v>
      </c>
      <c r="F5" s="25">
        <f>IFERROR(VLOOKUP(C5,RA!B:I,8,0),0)</f>
        <v>87172.042799999996</v>
      </c>
      <c r="G5" s="16">
        <f t="shared" si="0"/>
        <v>224079.51209999999</v>
      </c>
      <c r="H5" s="27">
        <f>RA!J9</f>
        <v>28.006942110861701</v>
      </c>
      <c r="I5" s="20">
        <f>IFERROR(VLOOKUP(B5,RMS!C:E,3,FALSE),0)</f>
        <v>311251.743629915</v>
      </c>
      <c r="J5" s="21">
        <f>IFERROR(VLOOKUP(B5,RMS!C:F,4,FALSE),0)</f>
        <v>224079.539280342</v>
      </c>
      <c r="K5" s="22">
        <f t="shared" si="1"/>
        <v>-0.1887299150112085</v>
      </c>
      <c r="L5" s="22">
        <f t="shared" si="2"/>
        <v>-2.7180342003703117E-2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570780.33149999997</v>
      </c>
      <c r="F6" s="25">
        <f>IFERROR(VLOOKUP(C6,RA!B:I,8,0),0)</f>
        <v>137402.1361</v>
      </c>
      <c r="G6" s="16">
        <f t="shared" si="0"/>
        <v>433378.19539999997</v>
      </c>
      <c r="H6" s="27">
        <f>RA!J10</f>
        <v>24.0726823467988</v>
      </c>
      <c r="I6" s="20">
        <f>IFERROR(VLOOKUP(B6,RMS!C:E,3,FALSE),0)</f>
        <v>570780.97766021499</v>
      </c>
      <c r="J6" s="21">
        <f>IFERROR(VLOOKUP(B6,RMS!C:F,4,FALSE),0)</f>
        <v>433378.200054863</v>
      </c>
      <c r="K6" s="22">
        <f>E6-I6</f>
        <v>-0.64616021502297372</v>
      </c>
      <c r="L6" s="22">
        <f t="shared" si="2"/>
        <v>-4.6548630343750119E-3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134009.39920000001</v>
      </c>
      <c r="F7" s="25">
        <f>IFERROR(VLOOKUP(C7,RA!B:I,8,0),0)</f>
        <v>31732.591100000001</v>
      </c>
      <c r="G7" s="16">
        <f t="shared" si="0"/>
        <v>102276.80810000001</v>
      </c>
      <c r="H7" s="27">
        <f>RA!J11</f>
        <v>23.679377185059401</v>
      </c>
      <c r="I7" s="20">
        <f>IFERROR(VLOOKUP(B7,RMS!C:E,3,FALSE),0)</f>
        <v>134009.47162846199</v>
      </c>
      <c r="J7" s="21">
        <f>IFERROR(VLOOKUP(B7,RMS!C:F,4,FALSE),0)</f>
        <v>102276.80890634601</v>
      </c>
      <c r="K7" s="22">
        <f t="shared" si="1"/>
        <v>-7.2428461979143322E-2</v>
      </c>
      <c r="L7" s="22">
        <f t="shared" si="2"/>
        <v>-8.0634599726181477E-4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164300.07079999999</v>
      </c>
      <c r="F8" s="25">
        <f>IFERROR(VLOOKUP(C8,RA!B:I,8,0),0)</f>
        <v>29972.350900000001</v>
      </c>
      <c r="G8" s="16">
        <f t="shared" si="0"/>
        <v>134327.7199</v>
      </c>
      <c r="H8" s="27">
        <f>RA!J12</f>
        <v>18.2424455169498</v>
      </c>
      <c r="I8" s="20">
        <f>IFERROR(VLOOKUP(B8,RMS!C:E,3,FALSE),0)</f>
        <v>164300.064444444</v>
      </c>
      <c r="J8" s="21">
        <f>IFERROR(VLOOKUP(B8,RMS!C:F,4,FALSE),0)</f>
        <v>134327.71915470099</v>
      </c>
      <c r="K8" s="22">
        <f t="shared" si="1"/>
        <v>6.3555559900123626E-3</v>
      </c>
      <c r="L8" s="22">
        <f t="shared" si="2"/>
        <v>7.4529901030473411E-4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496940.97979999997</v>
      </c>
      <c r="F9" s="25">
        <f>IFERROR(VLOOKUP(C9,RA!B:I,8,0),0)</f>
        <v>151504.4375</v>
      </c>
      <c r="G9" s="16">
        <f t="shared" si="0"/>
        <v>345436.54229999997</v>
      </c>
      <c r="H9" s="27">
        <f>RA!J13</f>
        <v>30.487410710417699</v>
      </c>
      <c r="I9" s="20">
        <f>IFERROR(VLOOKUP(B9,RMS!C:E,3,FALSE),0)</f>
        <v>496941.370222222</v>
      </c>
      <c r="J9" s="21">
        <f>IFERROR(VLOOKUP(B9,RMS!C:F,4,FALSE),0)</f>
        <v>345436.54498632503</v>
      </c>
      <c r="K9" s="22">
        <f t="shared" si="1"/>
        <v>-0.39042222202988341</v>
      </c>
      <c r="L9" s="22">
        <f t="shared" si="2"/>
        <v>-2.6863250532187521E-3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173416.74609999999</v>
      </c>
      <c r="F10" s="25">
        <f>IFERROR(VLOOKUP(C10,RA!B:I,8,0),0)</f>
        <v>37898.945399999997</v>
      </c>
      <c r="G10" s="16">
        <f t="shared" si="0"/>
        <v>135517.80069999999</v>
      </c>
      <c r="H10" s="27">
        <f>RA!J14</f>
        <v>21.854259321729899</v>
      </c>
      <c r="I10" s="20">
        <f>IFERROR(VLOOKUP(B10,RMS!C:E,3,FALSE),0)</f>
        <v>173416.76056666701</v>
      </c>
      <c r="J10" s="21">
        <f>IFERROR(VLOOKUP(B10,RMS!C:F,4,FALSE),0)</f>
        <v>135517.79863247901</v>
      </c>
      <c r="K10" s="22">
        <f t="shared" si="1"/>
        <v>-1.446666702395305E-2</v>
      </c>
      <c r="L10" s="22">
        <f t="shared" si="2"/>
        <v>2.0675209816545248E-3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169362.6937</v>
      </c>
      <c r="F11" s="25">
        <f>IFERROR(VLOOKUP(C11,RA!B:I,8,0),0)</f>
        <v>7614.5162</v>
      </c>
      <c r="G11" s="16">
        <f t="shared" si="0"/>
        <v>161748.17749999999</v>
      </c>
      <c r="H11" s="27">
        <f>RA!J15</f>
        <v>4.4959819861438604</v>
      </c>
      <c r="I11" s="20">
        <f>IFERROR(VLOOKUP(B11,RMS!C:E,3,FALSE),0)</f>
        <v>169362.981289744</v>
      </c>
      <c r="J11" s="21">
        <f>IFERROR(VLOOKUP(B11,RMS!C:F,4,FALSE),0)</f>
        <v>161748.17697863199</v>
      </c>
      <c r="K11" s="22">
        <f t="shared" si="1"/>
        <v>-0.28758974399534054</v>
      </c>
      <c r="L11" s="22">
        <f t="shared" si="2"/>
        <v>5.2136799786239862E-4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5119699.2441999996</v>
      </c>
      <c r="F12" s="25">
        <f>IFERROR(VLOOKUP(C12,RA!B:I,8,0),0)</f>
        <v>-354697.1545</v>
      </c>
      <c r="G12" s="16">
        <f t="shared" si="0"/>
        <v>5474396.3986999998</v>
      </c>
      <c r="H12" s="27">
        <f>RA!J16</f>
        <v>-6.9280857640578999</v>
      </c>
      <c r="I12" s="20">
        <f>IFERROR(VLOOKUP(B12,RMS!C:E,3,FALSE),0)</f>
        <v>5119700.9676184002</v>
      </c>
      <c r="J12" s="21">
        <f>IFERROR(VLOOKUP(B12,RMS!C:F,4,FALSE),0)</f>
        <v>5474396.3986940198</v>
      </c>
      <c r="K12" s="22">
        <f t="shared" si="1"/>
        <v>-1.7234184006229043</v>
      </c>
      <c r="L12" s="22">
        <f t="shared" si="2"/>
        <v>5.9800222516059875E-6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5830867.9677999998</v>
      </c>
      <c r="F13" s="25">
        <f>IFERROR(VLOOKUP(C13,RA!B:I,8,0),0)</f>
        <v>898950.93460000004</v>
      </c>
      <c r="G13" s="16">
        <f t="shared" si="0"/>
        <v>4931917.0331999995</v>
      </c>
      <c r="H13" s="27">
        <f>RA!J17</f>
        <v>15.417103243707601</v>
      </c>
      <c r="I13" s="20">
        <f>IFERROR(VLOOKUP(B13,RMS!C:E,3,FALSE),0)</f>
        <v>5830867.8240897404</v>
      </c>
      <c r="J13" s="21">
        <f>IFERROR(VLOOKUP(B13,RMS!C:F,4,FALSE),0)</f>
        <v>4931917.0345350401</v>
      </c>
      <c r="K13" s="22">
        <f t="shared" si="1"/>
        <v>0.14371025934815407</v>
      </c>
      <c r="L13" s="22">
        <f t="shared" si="2"/>
        <v>-1.3350406661629677E-3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6933107.6793999998</v>
      </c>
      <c r="F14" s="25">
        <f>IFERROR(VLOOKUP(C14,RA!B:I,8,0),0)</f>
        <v>725937.86939999997</v>
      </c>
      <c r="G14" s="16">
        <f t="shared" si="0"/>
        <v>6207169.8099999996</v>
      </c>
      <c r="H14" s="27">
        <f>RA!J18</f>
        <v>10.4705985103469</v>
      </c>
      <c r="I14" s="20">
        <f>IFERROR(VLOOKUP(B14,RMS!C:E,3,FALSE),0)</f>
        <v>6933108.7250957303</v>
      </c>
      <c r="J14" s="21">
        <f>IFERROR(VLOOKUP(B14,RMS!C:F,4,FALSE),0)</f>
        <v>6207169.7412504302</v>
      </c>
      <c r="K14" s="22">
        <f t="shared" si="1"/>
        <v>-1.0456957304850221</v>
      </c>
      <c r="L14" s="22">
        <f t="shared" si="2"/>
        <v>6.8749569356441498E-2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2198473.1974999998</v>
      </c>
      <c r="F15" s="25">
        <f>IFERROR(VLOOKUP(C15,RA!B:I,8,0),0)</f>
        <v>158046.95319999999</v>
      </c>
      <c r="G15" s="16">
        <f t="shared" si="0"/>
        <v>2040426.2442999999</v>
      </c>
      <c r="H15" s="27">
        <f>RA!J19</f>
        <v>7.1889415517880098</v>
      </c>
      <c r="I15" s="20">
        <f>IFERROR(VLOOKUP(B15,RMS!C:E,3,FALSE),0)</f>
        <v>2198472.9754982898</v>
      </c>
      <c r="J15" s="21">
        <f>IFERROR(VLOOKUP(B15,RMS!C:F,4,FALSE),0)</f>
        <v>2040426.23926581</v>
      </c>
      <c r="K15" s="22">
        <f t="shared" si="1"/>
        <v>0.22200170997530222</v>
      </c>
      <c r="L15" s="22">
        <f t="shared" si="2"/>
        <v>5.0341899041086435E-3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2245836.3742</v>
      </c>
      <c r="F16" s="25">
        <f>IFERROR(VLOOKUP(C16,RA!B:I,8,0),0)</f>
        <v>263672.3162</v>
      </c>
      <c r="G16" s="16">
        <f t="shared" si="0"/>
        <v>1982164.058</v>
      </c>
      <c r="H16" s="27">
        <f>RA!J20</f>
        <v>11.740495399800601</v>
      </c>
      <c r="I16" s="20">
        <f>IFERROR(VLOOKUP(B16,RMS!C:E,3,FALSE),0)</f>
        <v>2245837.2398084202</v>
      </c>
      <c r="J16" s="21">
        <f>IFERROR(VLOOKUP(B16,RMS!C:F,4,FALSE),0)</f>
        <v>1982164.058</v>
      </c>
      <c r="K16" s="22">
        <f t="shared" si="1"/>
        <v>-0.86560842022299767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1068106.3069</v>
      </c>
      <c r="F17" s="25">
        <f>IFERROR(VLOOKUP(C17,RA!B:I,8,0),0)</f>
        <v>148713.57999999999</v>
      </c>
      <c r="G17" s="16">
        <f t="shared" si="0"/>
        <v>919392.72690000001</v>
      </c>
      <c r="H17" s="27">
        <f>RA!J21</f>
        <v>13.923106627056301</v>
      </c>
      <c r="I17" s="20">
        <f>IFERROR(VLOOKUP(B17,RMS!C:E,3,FALSE),0)</f>
        <v>1068105.8351032599</v>
      </c>
      <c r="J17" s="21">
        <f>IFERROR(VLOOKUP(B17,RMS!C:F,4,FALSE),0)</f>
        <v>919392.72634002694</v>
      </c>
      <c r="K17" s="22">
        <f t="shared" si="1"/>
        <v>0.47179674007929862</v>
      </c>
      <c r="L17" s="22">
        <f t="shared" si="2"/>
        <v>5.5997306481003761E-4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2872573.5866999999</v>
      </c>
      <c r="F18" s="25">
        <f>IFERROR(VLOOKUP(C18,RA!B:I,8,0),0)</f>
        <v>191983.00930000001</v>
      </c>
      <c r="G18" s="16">
        <f t="shared" si="0"/>
        <v>2680590.5773999998</v>
      </c>
      <c r="H18" s="27">
        <f>RA!J22</f>
        <v>6.6833104011288098</v>
      </c>
      <c r="I18" s="20">
        <f>IFERROR(VLOOKUP(B18,RMS!C:E,3,FALSE),0)</f>
        <v>2872577.0982404398</v>
      </c>
      <c r="J18" s="21">
        <f>IFERROR(VLOOKUP(B18,RMS!C:F,4,FALSE),0)</f>
        <v>2680590.5816056798</v>
      </c>
      <c r="K18" s="22">
        <f t="shared" si="1"/>
        <v>-3.5115404399111867</v>
      </c>
      <c r="L18" s="22">
        <f t="shared" si="2"/>
        <v>-4.2056799866259098E-3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2771897.7209999999</v>
      </c>
      <c r="F19" s="25">
        <f>IFERROR(VLOOKUP(C19,RA!B:I,8,0),0)</f>
        <v>322160.64159999997</v>
      </c>
      <c r="G19" s="16">
        <f t="shared" si="0"/>
        <v>2449737.0794000002</v>
      </c>
      <c r="H19" s="27">
        <f>RA!J23</f>
        <v>11.622385601001801</v>
      </c>
      <c r="I19" s="20">
        <f>IFERROR(VLOOKUP(B19,RMS!C:E,3,FALSE),0)</f>
        <v>2771899.6124444399</v>
      </c>
      <c r="J19" s="21">
        <f>IFERROR(VLOOKUP(B19,RMS!C:F,4,FALSE),0)</f>
        <v>2449737.1145025599</v>
      </c>
      <c r="K19" s="22">
        <f t="shared" si="1"/>
        <v>-1.8914444399997592</v>
      </c>
      <c r="L19" s="22">
        <f t="shared" si="2"/>
        <v>-3.5102559719234705E-2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752162.95929999999</v>
      </c>
      <c r="F20" s="25">
        <f>IFERROR(VLOOKUP(C20,RA!B:I,8,0),0)</f>
        <v>107301.9874</v>
      </c>
      <c r="G20" s="16">
        <f t="shared" si="0"/>
        <v>644860.9719</v>
      </c>
      <c r="H20" s="27">
        <f>RA!J24</f>
        <v>14.265789889449</v>
      </c>
      <c r="I20" s="20">
        <f>IFERROR(VLOOKUP(B20,RMS!C:E,3,FALSE),0)</f>
        <v>752162.98356361804</v>
      </c>
      <c r="J20" s="21">
        <f>IFERROR(VLOOKUP(B20,RMS!C:F,4,FALSE),0)</f>
        <v>644860.97163805098</v>
      </c>
      <c r="K20" s="22">
        <f t="shared" si="1"/>
        <v>-2.4263618048280478E-2</v>
      </c>
      <c r="L20" s="22">
        <f t="shared" si="2"/>
        <v>2.619490260258317E-4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1725706.6262000001</v>
      </c>
      <c r="F21" s="25">
        <f>IFERROR(VLOOKUP(C21,RA!B:I,8,0),0)</f>
        <v>166120.84340000001</v>
      </c>
      <c r="G21" s="16">
        <f t="shared" si="0"/>
        <v>1559585.7828000002</v>
      </c>
      <c r="H21" s="27">
        <f>RA!J25</f>
        <v>9.6262505386444204</v>
      </c>
      <c r="I21" s="20">
        <f>IFERROR(VLOOKUP(B21,RMS!C:E,3,FALSE),0)</f>
        <v>1725706.6125757</v>
      </c>
      <c r="J21" s="21">
        <f>IFERROR(VLOOKUP(B21,RMS!C:F,4,FALSE),0)</f>
        <v>1559585.74384146</v>
      </c>
      <c r="K21" s="22">
        <f t="shared" si="1"/>
        <v>1.3624300016090274E-2</v>
      </c>
      <c r="L21" s="22">
        <f t="shared" si="2"/>
        <v>3.8958540186285973E-2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1154275.0227000001</v>
      </c>
      <c r="F22" s="25">
        <f>IFERROR(VLOOKUP(C22,RA!B:I,8,0),0)</f>
        <v>229448.6367</v>
      </c>
      <c r="G22" s="16">
        <f t="shared" si="0"/>
        <v>924826.38600000006</v>
      </c>
      <c r="H22" s="27">
        <f>RA!J26</f>
        <v>19.878160073436401</v>
      </c>
      <c r="I22" s="20">
        <f>IFERROR(VLOOKUP(B22,RMS!C:E,3,FALSE),0)</f>
        <v>1154274.9865910001</v>
      </c>
      <c r="J22" s="21">
        <f>IFERROR(VLOOKUP(B22,RMS!C:F,4,FALSE),0)</f>
        <v>924826.34083740902</v>
      </c>
      <c r="K22" s="22">
        <f t="shared" si="1"/>
        <v>3.6108999978750944E-2</v>
      </c>
      <c r="L22" s="22">
        <f t="shared" si="2"/>
        <v>4.5162591035477817E-2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343718.11339999997</v>
      </c>
      <c r="F23" s="25">
        <f>IFERROR(VLOOKUP(C23,RA!B:I,8,0),0)</f>
        <v>82766.257800000007</v>
      </c>
      <c r="G23" s="16">
        <f t="shared" si="0"/>
        <v>260951.85559999995</v>
      </c>
      <c r="H23" s="27">
        <f>RA!J27</f>
        <v>24.0796904711511</v>
      </c>
      <c r="I23" s="20">
        <f>IFERROR(VLOOKUP(B23,RMS!C:E,3,FALSE),0)</f>
        <v>343718.10765393701</v>
      </c>
      <c r="J23" s="21">
        <f>IFERROR(VLOOKUP(B23,RMS!C:F,4,FALSE),0)</f>
        <v>260951.86270682199</v>
      </c>
      <c r="K23" s="22">
        <f t="shared" si="1"/>
        <v>5.7460629614070058E-3</v>
      </c>
      <c r="L23" s="22">
        <f t="shared" si="2"/>
        <v>-7.106822042260319E-3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1633455.4968000001</v>
      </c>
      <c r="F24" s="25">
        <f>IFERROR(VLOOKUP(C24,RA!B:I,8,0),0)</f>
        <v>92892.433199999999</v>
      </c>
      <c r="G24" s="16">
        <f t="shared" si="0"/>
        <v>1540563.0636</v>
      </c>
      <c r="H24" s="27">
        <f>RA!J28</f>
        <v>5.68686648531164</v>
      </c>
      <c r="I24" s="20">
        <f>IFERROR(VLOOKUP(B24,RMS!C:E,3,FALSE),0)</f>
        <v>1633455.4969212399</v>
      </c>
      <c r="J24" s="21">
        <f>IFERROR(VLOOKUP(B24,RMS!C:F,4,FALSE),0)</f>
        <v>1540563.0700646001</v>
      </c>
      <c r="K24" s="22">
        <f t="shared" si="1"/>
        <v>-1.2123980559408665E-4</v>
      </c>
      <c r="L24" s="22">
        <f t="shared" si="2"/>
        <v>-6.4646000973880291E-3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1230114.5985999999</v>
      </c>
      <c r="F25" s="25">
        <f>IFERROR(VLOOKUP(C25,RA!B:I,8,0),0)</f>
        <v>300637.92300000001</v>
      </c>
      <c r="G25" s="16">
        <f t="shared" si="0"/>
        <v>929476.67559999996</v>
      </c>
      <c r="H25" s="27">
        <f>RA!J29</f>
        <v>24.4398305119017</v>
      </c>
      <c r="I25" s="20">
        <f>IFERROR(VLOOKUP(B25,RMS!C:E,3,FALSE),0)</f>
        <v>1230114.61337345</v>
      </c>
      <c r="J25" s="21">
        <f>IFERROR(VLOOKUP(B25,RMS!C:F,4,FALSE),0)</f>
        <v>929476.67830901302</v>
      </c>
      <c r="K25" s="22">
        <f t="shared" si="1"/>
        <v>-1.4773450093343854E-2</v>
      </c>
      <c r="L25" s="22">
        <f t="shared" si="2"/>
        <v>-2.7090130606666207E-3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2595801.9605</v>
      </c>
      <c r="F26" s="25">
        <f>IFERROR(VLOOKUP(C26,RA!B:I,8,0),0)</f>
        <v>366729.24690000003</v>
      </c>
      <c r="G26" s="16">
        <f t="shared" si="0"/>
        <v>2229072.7135999999</v>
      </c>
      <c r="H26" s="27">
        <f>RA!J30</f>
        <v>14.1277821837133</v>
      </c>
      <c r="I26" s="20">
        <f>IFERROR(VLOOKUP(B26,RMS!C:E,3,FALSE),0)</f>
        <v>2595801.97772692</v>
      </c>
      <c r="J26" s="21">
        <f>IFERROR(VLOOKUP(B26,RMS!C:F,4,FALSE),0)</f>
        <v>2229072.7573933802</v>
      </c>
      <c r="K26" s="22">
        <f t="shared" si="1"/>
        <v>-1.7226919997483492E-2</v>
      </c>
      <c r="L26" s="22">
        <f t="shared" si="2"/>
        <v>-4.3793380260467529E-2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705402.51</v>
      </c>
      <c r="F27" s="25">
        <f>IFERROR(VLOOKUP(C27,RA!B:I,8,0),0)</f>
        <v>46793.612200000003</v>
      </c>
      <c r="G27" s="16">
        <f t="shared" si="0"/>
        <v>658608.89780000004</v>
      </c>
      <c r="H27" s="27">
        <f>RA!J31</f>
        <v>6.6336044367066398</v>
      </c>
      <c r="I27" s="20">
        <f>IFERROR(VLOOKUP(B27,RMS!C:E,3,FALSE),0)</f>
        <v>705402.44925398205</v>
      </c>
      <c r="J27" s="21">
        <f>IFERROR(VLOOKUP(B27,RMS!C:F,4,FALSE),0)</f>
        <v>658608.87798584101</v>
      </c>
      <c r="K27" s="22">
        <f t="shared" si="1"/>
        <v>6.07460179599002E-2</v>
      </c>
      <c r="L27" s="22">
        <f t="shared" si="2"/>
        <v>1.9814159022644162E-2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241154.2592</v>
      </c>
      <c r="F28" s="25">
        <f>IFERROR(VLOOKUP(C28,RA!B:I,8,0),0)</f>
        <v>54918.876600000003</v>
      </c>
      <c r="G28" s="16">
        <f t="shared" si="0"/>
        <v>186235.38260000001</v>
      </c>
      <c r="H28" s="27">
        <f>RA!J32</f>
        <v>22.773338850487999</v>
      </c>
      <c r="I28" s="20">
        <f>IFERROR(VLOOKUP(B28,RMS!C:E,3,FALSE),0)</f>
        <v>241154.21382685899</v>
      </c>
      <c r="J28" s="21">
        <f>IFERROR(VLOOKUP(B28,RMS!C:F,4,FALSE),0)</f>
        <v>186235.41697222699</v>
      </c>
      <c r="K28" s="22">
        <f t="shared" si="1"/>
        <v>4.5373141008894891E-2</v>
      </c>
      <c r="L28" s="22">
        <f t="shared" si="2"/>
        <v>-3.437222697539255E-2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462096.88540000003</v>
      </c>
      <c r="F30" s="25">
        <f>IFERROR(VLOOKUP(C30,RA!B:I,8,0),0)</f>
        <v>61788.289199999999</v>
      </c>
      <c r="G30" s="16">
        <f t="shared" si="0"/>
        <v>400308.59620000003</v>
      </c>
      <c r="H30" s="27">
        <f>RA!J34</f>
        <v>13.371284497300801</v>
      </c>
      <c r="I30" s="20">
        <f>IFERROR(VLOOKUP(B30,RMS!C:E,3,FALSE),0)</f>
        <v>462096.88589999999</v>
      </c>
      <c r="J30" s="21">
        <f>IFERROR(VLOOKUP(B30,RMS!C:F,4,FALSE),0)</f>
        <v>400308.59379999997</v>
      </c>
      <c r="K30" s="22">
        <f t="shared" si="1"/>
        <v>-4.9999996554106474E-4</v>
      </c>
      <c r="L30" s="22">
        <f t="shared" si="2"/>
        <v>2.4000000557862222E-3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13.1717405596224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164809.35</v>
      </c>
      <c r="F32" s="25">
        <f>IFERROR(VLOOKUP(C32,RA!B:I,8,0),0)</f>
        <v>21708.26</v>
      </c>
      <c r="G32" s="16">
        <f t="shared" si="0"/>
        <v>143101.09</v>
      </c>
      <c r="H32" s="27">
        <f>RA!J34</f>
        <v>13.371284497300801</v>
      </c>
      <c r="I32" s="20">
        <f>IFERROR(VLOOKUP(B32,RMS!C:E,3,FALSE),0)</f>
        <v>164809.35</v>
      </c>
      <c r="J32" s="21">
        <f>IFERROR(VLOOKUP(B32,RMS!C:F,4,FALSE),0)</f>
        <v>143101.09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89642.31</v>
      </c>
      <c r="F33" s="25">
        <f>IFERROR(VLOOKUP(C33,RA!B:I,8,0),0)</f>
        <v>-2562.86</v>
      </c>
      <c r="G33" s="16">
        <f t="shared" si="0"/>
        <v>92205.17</v>
      </c>
      <c r="H33" s="27">
        <f>RA!J34</f>
        <v>13.371284497300801</v>
      </c>
      <c r="I33" s="20">
        <f>IFERROR(VLOOKUP(B33,RMS!C:E,3,FALSE),0)</f>
        <v>89642.31</v>
      </c>
      <c r="J33" s="21">
        <f>IFERROR(VLOOKUP(B33,RMS!C:F,4,FALSE),0)</f>
        <v>92205.17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3076.92</v>
      </c>
      <c r="F34" s="25">
        <f>IFERROR(VLOOKUP(C34,RA!B:I,8,0),0)</f>
        <v>182.05</v>
      </c>
      <c r="G34" s="16">
        <f t="shared" si="0"/>
        <v>2894.87</v>
      </c>
      <c r="H34" s="27">
        <f>RA!J35</f>
        <v>13.1717405596224</v>
      </c>
      <c r="I34" s="20">
        <f>IFERROR(VLOOKUP(B34,RMS!C:E,3,FALSE),0)</f>
        <v>3076.92</v>
      </c>
      <c r="J34" s="21">
        <f>IFERROR(VLOOKUP(B34,RMS!C:F,4,FALSE),0)</f>
        <v>2894.87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54369.27</v>
      </c>
      <c r="F35" s="25">
        <f>IFERROR(VLOOKUP(C35,RA!B:I,8,0),0)</f>
        <v>-4037.59</v>
      </c>
      <c r="G35" s="16">
        <f t="shared" si="0"/>
        <v>58406.86</v>
      </c>
      <c r="H35" s="27">
        <f>RA!J34</f>
        <v>13.371284497300801</v>
      </c>
      <c r="I35" s="20">
        <f>IFERROR(VLOOKUP(B35,RMS!C:E,3,FALSE),0)</f>
        <v>54369.27</v>
      </c>
      <c r="J35" s="21">
        <f>IFERROR(VLOOKUP(B35,RMS!C:F,4,FALSE),0)</f>
        <v>58406.86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13.1717405596224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18117.008099999999</v>
      </c>
      <c r="F37" s="25">
        <f>IFERROR(VLOOKUP(C37,RA!B:I,8,0),0)</f>
        <v>1823.2512999999999</v>
      </c>
      <c r="G37" s="16">
        <f t="shared" si="0"/>
        <v>16293.756799999999</v>
      </c>
      <c r="H37" s="27">
        <f>RA!J35</f>
        <v>13.1717405596224</v>
      </c>
      <c r="I37" s="20">
        <f>IFERROR(VLOOKUP(B37,RMS!C:E,3,FALSE),0)</f>
        <v>18117.0085470085</v>
      </c>
      <c r="J37" s="21">
        <f>IFERROR(VLOOKUP(B37,RMS!C:F,4,FALSE),0)</f>
        <v>16293.756837606799</v>
      </c>
      <c r="K37" s="22">
        <f t="shared" si="1"/>
        <v>-4.4700850048684515E-4</v>
      </c>
      <c r="L37" s="22">
        <f t="shared" si="2"/>
        <v>-3.7606800106004812E-5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925702.88219999999</v>
      </c>
      <c r="F38" s="25">
        <f>IFERROR(VLOOKUP(C38,RA!B:I,8,0),0)</f>
        <v>59747.153200000001</v>
      </c>
      <c r="G38" s="16">
        <f t="shared" si="0"/>
        <v>865955.72900000005</v>
      </c>
      <c r="H38" s="27">
        <f>RA!J36</f>
        <v>-2.8589847807357902</v>
      </c>
      <c r="I38" s="20">
        <f>IFERROR(VLOOKUP(B38,RMS!C:E,3,FALSE),0)</f>
        <v>925702.87416068395</v>
      </c>
      <c r="J38" s="21">
        <f>IFERROR(VLOOKUP(B38,RMS!C:F,4,FALSE),0)</f>
        <v>865955.732989743</v>
      </c>
      <c r="K38" s="22">
        <f t="shared" si="1"/>
        <v>8.039316046051681E-3</v>
      </c>
      <c r="L38" s="22">
        <f t="shared" si="2"/>
        <v>-3.9897429523989558E-3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25194.89</v>
      </c>
      <c r="F39" s="25">
        <f>IFERROR(VLOOKUP(C39,RA!B:I,8,0),0)</f>
        <v>919.66</v>
      </c>
      <c r="G39" s="16">
        <f t="shared" si="0"/>
        <v>24275.23</v>
      </c>
      <c r="H39" s="27">
        <f>RA!J37</f>
        <v>5.9166309166309201</v>
      </c>
      <c r="I39" s="20">
        <f>IFERROR(VLOOKUP(B39,RMS!C:E,3,FALSE),0)</f>
        <v>25194.89</v>
      </c>
      <c r="J39" s="21">
        <f>IFERROR(VLOOKUP(B39,RMS!C:F,4,FALSE),0)</f>
        <v>24275.23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26676.959999999999</v>
      </c>
      <c r="F40" s="25">
        <f>IFERROR(VLOOKUP(C40,RA!B:I,8,0),0)</f>
        <v>3656.48</v>
      </c>
      <c r="G40" s="16">
        <f t="shared" si="0"/>
        <v>23020.48</v>
      </c>
      <c r="H40" s="27">
        <f>RA!J38</f>
        <v>-7.42623544513288</v>
      </c>
      <c r="I40" s="20">
        <f>IFERROR(VLOOKUP(B40,RMS!C:E,3,FALSE),0)</f>
        <v>26676.959999999999</v>
      </c>
      <c r="J40" s="21">
        <f>IFERROR(VLOOKUP(B40,RMS!C:F,4,FALSE),0)</f>
        <v>23020.48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17442.3583</v>
      </c>
      <c r="F42" s="25">
        <f>IFERROR(VLOOKUP(C42,RA!B:I,8,0),0)</f>
        <v>3122.0176999999999</v>
      </c>
      <c r="G42" s="16">
        <f t="shared" si="0"/>
        <v>14320.3406</v>
      </c>
      <c r="H42" s="27">
        <f>RA!J39</f>
        <v>0</v>
      </c>
      <c r="I42" s="20">
        <f>VLOOKUP(B42,RMS!C:E,3,FALSE)</f>
        <v>17442.358369261001</v>
      </c>
      <c r="J42" s="21">
        <f>IFERROR(VLOOKUP(B42,RMS!C:F,4,FALSE),0)</f>
        <v>14320.3407004009</v>
      </c>
      <c r="K42" s="22">
        <f t="shared" si="1"/>
        <v>-6.9261001044651493E-5</v>
      </c>
      <c r="L42" s="22">
        <f t="shared" si="2"/>
        <v>-1.0040090091933962E-4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45192060.473099999</v>
      </c>
      <c r="E7" s="56"/>
      <c r="F7" s="56"/>
      <c r="G7" s="55">
        <v>23841108.417800002</v>
      </c>
      <c r="H7" s="57">
        <v>89.555198865498895</v>
      </c>
      <c r="I7" s="55">
        <v>4954681.6786000002</v>
      </c>
      <c r="J7" s="57">
        <v>10.9636109235365</v>
      </c>
      <c r="K7" s="55">
        <v>2663746.0622999999</v>
      </c>
      <c r="L7" s="57">
        <v>11.1729119956152</v>
      </c>
      <c r="M7" s="57">
        <v>0.86004279789414395</v>
      </c>
      <c r="N7" s="55">
        <v>1210618219.6182001</v>
      </c>
      <c r="O7" s="55">
        <v>1210618219.6182001</v>
      </c>
      <c r="P7" s="55">
        <v>1298841</v>
      </c>
      <c r="Q7" s="55">
        <v>2516617</v>
      </c>
      <c r="R7" s="57">
        <v>-48.389405300846299</v>
      </c>
      <c r="S7" s="55">
        <v>34.794143758242903</v>
      </c>
      <c r="T7" s="55">
        <v>38.994773264028701</v>
      </c>
      <c r="U7" s="58">
        <v>-12.0728060876353</v>
      </c>
    </row>
    <row r="8" spans="1:23" ht="12" thickBot="1">
      <c r="A8" s="84">
        <v>42762</v>
      </c>
      <c r="B8" s="72" t="s">
        <v>6</v>
      </c>
      <c r="C8" s="73"/>
      <c r="D8" s="59">
        <v>1962516.2387000001</v>
      </c>
      <c r="E8" s="60"/>
      <c r="F8" s="60"/>
      <c r="G8" s="59">
        <v>1078978.9576000001</v>
      </c>
      <c r="H8" s="61">
        <v>81.886423722782695</v>
      </c>
      <c r="I8" s="59">
        <v>522659.98019999999</v>
      </c>
      <c r="J8" s="61">
        <v>26.6321353114621</v>
      </c>
      <c r="K8" s="59">
        <v>281240.42180000001</v>
      </c>
      <c r="L8" s="61">
        <v>26.065422297536799</v>
      </c>
      <c r="M8" s="61">
        <v>0.85840988594335799</v>
      </c>
      <c r="N8" s="59">
        <v>49496932.803300001</v>
      </c>
      <c r="O8" s="59">
        <v>49496932.803300001</v>
      </c>
      <c r="P8" s="59">
        <v>50882</v>
      </c>
      <c r="Q8" s="59">
        <v>99694</v>
      </c>
      <c r="R8" s="61">
        <v>-48.961823178927503</v>
      </c>
      <c r="S8" s="59">
        <v>38.569950841161898</v>
      </c>
      <c r="T8" s="59">
        <v>42.798819825666499</v>
      </c>
      <c r="U8" s="62">
        <v>-10.964154457753599</v>
      </c>
    </row>
    <row r="9" spans="1:23" ht="12" thickBot="1">
      <c r="A9" s="85"/>
      <c r="B9" s="72" t="s">
        <v>7</v>
      </c>
      <c r="C9" s="73"/>
      <c r="D9" s="59">
        <v>311251.55489999999</v>
      </c>
      <c r="E9" s="60"/>
      <c r="F9" s="60"/>
      <c r="G9" s="59">
        <v>132737.62899999999</v>
      </c>
      <c r="H9" s="61">
        <v>134.486299962462</v>
      </c>
      <c r="I9" s="59">
        <v>87172.042799999996</v>
      </c>
      <c r="J9" s="61">
        <v>28.006942110861701</v>
      </c>
      <c r="K9" s="59">
        <v>32415.810099999999</v>
      </c>
      <c r="L9" s="61">
        <v>24.420965135666201</v>
      </c>
      <c r="M9" s="61">
        <v>1.6891829181834901</v>
      </c>
      <c r="N9" s="59">
        <v>5848140.8569</v>
      </c>
      <c r="O9" s="59">
        <v>5848140.8569</v>
      </c>
      <c r="P9" s="59">
        <v>16435</v>
      </c>
      <c r="Q9" s="59">
        <v>29494</v>
      </c>
      <c r="R9" s="61">
        <v>-44.2768020614362</v>
      </c>
      <c r="S9" s="59">
        <v>18.938336166717399</v>
      </c>
      <c r="T9" s="59">
        <v>20.839979033023699</v>
      </c>
      <c r="U9" s="62">
        <v>-10.0412351410695</v>
      </c>
    </row>
    <row r="10" spans="1:23" ht="12" thickBot="1">
      <c r="A10" s="85"/>
      <c r="B10" s="72" t="s">
        <v>8</v>
      </c>
      <c r="C10" s="73"/>
      <c r="D10" s="59">
        <v>570780.33149999997</v>
      </c>
      <c r="E10" s="60"/>
      <c r="F10" s="60"/>
      <c r="G10" s="59">
        <v>216010.48</v>
      </c>
      <c r="H10" s="61">
        <v>164.23733306828399</v>
      </c>
      <c r="I10" s="59">
        <v>137402.1361</v>
      </c>
      <c r="J10" s="61">
        <v>24.0726823467988</v>
      </c>
      <c r="K10" s="59">
        <v>65097.019699999997</v>
      </c>
      <c r="L10" s="61">
        <v>30.136046964017702</v>
      </c>
      <c r="M10" s="61">
        <v>1.1107285208020099</v>
      </c>
      <c r="N10" s="59">
        <v>9312919.1798</v>
      </c>
      <c r="O10" s="59">
        <v>9312919.1798</v>
      </c>
      <c r="P10" s="59">
        <v>154090</v>
      </c>
      <c r="Q10" s="59">
        <v>295522</v>
      </c>
      <c r="R10" s="61">
        <v>-47.858365874621903</v>
      </c>
      <c r="S10" s="59">
        <v>3.7042009961710698</v>
      </c>
      <c r="T10" s="59">
        <v>2.9077679641448002</v>
      </c>
      <c r="U10" s="62">
        <v>21.5008049738531</v>
      </c>
    </row>
    <row r="11" spans="1:23" ht="12" thickBot="1">
      <c r="A11" s="85"/>
      <c r="B11" s="72" t="s">
        <v>9</v>
      </c>
      <c r="C11" s="73"/>
      <c r="D11" s="59">
        <v>134009.39920000001</v>
      </c>
      <c r="E11" s="60"/>
      <c r="F11" s="60"/>
      <c r="G11" s="59">
        <v>107134.7531</v>
      </c>
      <c r="H11" s="61">
        <v>25.084900391673202</v>
      </c>
      <c r="I11" s="59">
        <v>31732.591100000001</v>
      </c>
      <c r="J11" s="61">
        <v>23.679377185059401</v>
      </c>
      <c r="K11" s="59">
        <v>19416.455600000001</v>
      </c>
      <c r="L11" s="61">
        <v>18.123396039263401</v>
      </c>
      <c r="M11" s="61">
        <v>0.63431430296680902</v>
      </c>
      <c r="N11" s="59">
        <v>3124422.3160999999</v>
      </c>
      <c r="O11" s="59">
        <v>3124422.3160999999</v>
      </c>
      <c r="P11" s="59">
        <v>4965</v>
      </c>
      <c r="Q11" s="59">
        <v>8673</v>
      </c>
      <c r="R11" s="61">
        <v>-42.753372535454901</v>
      </c>
      <c r="S11" s="59">
        <v>26.990815548841901</v>
      </c>
      <c r="T11" s="59">
        <v>27.0695188746685</v>
      </c>
      <c r="U11" s="62">
        <v>-0.29159298904547898</v>
      </c>
    </row>
    <row r="12" spans="1:23" ht="12" thickBot="1">
      <c r="A12" s="85"/>
      <c r="B12" s="72" t="s">
        <v>10</v>
      </c>
      <c r="C12" s="73"/>
      <c r="D12" s="59">
        <v>164300.07079999999</v>
      </c>
      <c r="E12" s="60"/>
      <c r="F12" s="60"/>
      <c r="G12" s="59">
        <v>302944.44329999998</v>
      </c>
      <c r="H12" s="61">
        <v>-45.765610020680697</v>
      </c>
      <c r="I12" s="59">
        <v>29972.350900000001</v>
      </c>
      <c r="J12" s="61">
        <v>18.2424455169498</v>
      </c>
      <c r="K12" s="59">
        <v>48136.005599999997</v>
      </c>
      <c r="L12" s="61">
        <v>15.8893839001139</v>
      </c>
      <c r="M12" s="61">
        <v>-0.37734029804915897</v>
      </c>
      <c r="N12" s="59">
        <v>13549830.6844</v>
      </c>
      <c r="O12" s="59">
        <v>13549830.6844</v>
      </c>
      <c r="P12" s="59">
        <v>1271</v>
      </c>
      <c r="Q12" s="59">
        <v>3403</v>
      </c>
      <c r="R12" s="61">
        <v>-62.650602409638601</v>
      </c>
      <c r="S12" s="59">
        <v>129.26834838709701</v>
      </c>
      <c r="T12" s="59">
        <v>131.66227801939499</v>
      </c>
      <c r="U12" s="62">
        <v>-1.85190703073673</v>
      </c>
    </row>
    <row r="13" spans="1:23" ht="12" thickBot="1">
      <c r="A13" s="85"/>
      <c r="B13" s="72" t="s">
        <v>11</v>
      </c>
      <c r="C13" s="73"/>
      <c r="D13" s="59">
        <v>496940.97979999997</v>
      </c>
      <c r="E13" s="60"/>
      <c r="F13" s="60"/>
      <c r="G13" s="59">
        <v>467829.46289999998</v>
      </c>
      <c r="H13" s="61">
        <v>6.22267710963356</v>
      </c>
      <c r="I13" s="59">
        <v>151504.4375</v>
      </c>
      <c r="J13" s="61">
        <v>30.487410710417699</v>
      </c>
      <c r="K13" s="59">
        <v>-129766.1718</v>
      </c>
      <c r="L13" s="61">
        <v>-27.7379220615137</v>
      </c>
      <c r="M13" s="61">
        <v>-2.16751874081254</v>
      </c>
      <c r="N13" s="59">
        <v>15458741.367000001</v>
      </c>
      <c r="O13" s="59">
        <v>15458741.367000001</v>
      </c>
      <c r="P13" s="59">
        <v>14360</v>
      </c>
      <c r="Q13" s="59">
        <v>26688</v>
      </c>
      <c r="R13" s="61">
        <v>-46.193045563549198</v>
      </c>
      <c r="S13" s="59">
        <v>34.605917813370503</v>
      </c>
      <c r="T13" s="59">
        <v>36.651597024880097</v>
      </c>
      <c r="U13" s="62">
        <v>-5.9113566140391098</v>
      </c>
    </row>
    <row r="14" spans="1:23" ht="12" thickBot="1">
      <c r="A14" s="85"/>
      <c r="B14" s="72" t="s">
        <v>12</v>
      </c>
      <c r="C14" s="73"/>
      <c r="D14" s="59">
        <v>173416.74609999999</v>
      </c>
      <c r="E14" s="60"/>
      <c r="F14" s="60"/>
      <c r="G14" s="59">
        <v>181499.0735</v>
      </c>
      <c r="H14" s="61">
        <v>-4.4530956793010903</v>
      </c>
      <c r="I14" s="59">
        <v>37898.945399999997</v>
      </c>
      <c r="J14" s="61">
        <v>21.854259321729899</v>
      </c>
      <c r="K14" s="59">
        <v>34087.612699999998</v>
      </c>
      <c r="L14" s="61">
        <v>18.7811497010204</v>
      </c>
      <c r="M14" s="61">
        <v>0.11180990389508901</v>
      </c>
      <c r="N14" s="59">
        <v>5451915.8331000004</v>
      </c>
      <c r="O14" s="59">
        <v>5451915.8331000004</v>
      </c>
      <c r="P14" s="59">
        <v>2435</v>
      </c>
      <c r="Q14" s="59">
        <v>4315</v>
      </c>
      <c r="R14" s="61">
        <v>-43.568945538818099</v>
      </c>
      <c r="S14" s="59">
        <v>71.218376221765894</v>
      </c>
      <c r="T14" s="59">
        <v>79.661714669756705</v>
      </c>
      <c r="U14" s="62">
        <v>-11.855561578235299</v>
      </c>
    </row>
    <row r="15" spans="1:23" ht="12" thickBot="1">
      <c r="A15" s="85"/>
      <c r="B15" s="72" t="s">
        <v>13</v>
      </c>
      <c r="C15" s="73"/>
      <c r="D15" s="59">
        <v>169362.6937</v>
      </c>
      <c r="E15" s="60"/>
      <c r="F15" s="60"/>
      <c r="G15" s="59">
        <v>118505.41770000001</v>
      </c>
      <c r="H15" s="61">
        <v>42.915570433030098</v>
      </c>
      <c r="I15" s="59">
        <v>7614.5162</v>
      </c>
      <c r="J15" s="61">
        <v>4.4959819861438604</v>
      </c>
      <c r="K15" s="59">
        <v>36664.884100000003</v>
      </c>
      <c r="L15" s="61">
        <v>30.939415945369099</v>
      </c>
      <c r="M15" s="61">
        <v>-0.79232127996826296</v>
      </c>
      <c r="N15" s="59">
        <v>5632162.0053000003</v>
      </c>
      <c r="O15" s="59">
        <v>5632162.0053000003</v>
      </c>
      <c r="P15" s="59">
        <v>5294</v>
      </c>
      <c r="Q15" s="59">
        <v>11034</v>
      </c>
      <c r="R15" s="61">
        <v>-52.021025919884003</v>
      </c>
      <c r="S15" s="59">
        <v>31.991441953154499</v>
      </c>
      <c r="T15" s="59">
        <v>32.132488743882597</v>
      </c>
      <c r="U15" s="62">
        <v>-0.44088913195776003</v>
      </c>
    </row>
    <row r="16" spans="1:23" ht="12" thickBot="1">
      <c r="A16" s="85"/>
      <c r="B16" s="72" t="s">
        <v>14</v>
      </c>
      <c r="C16" s="73"/>
      <c r="D16" s="59">
        <v>5119699.2441999996</v>
      </c>
      <c r="E16" s="60"/>
      <c r="F16" s="60"/>
      <c r="G16" s="59">
        <v>918875.62470000004</v>
      </c>
      <c r="H16" s="61">
        <v>457.16999195310098</v>
      </c>
      <c r="I16" s="59">
        <v>-354697.1545</v>
      </c>
      <c r="J16" s="61">
        <v>-6.9280857640578999</v>
      </c>
      <c r="K16" s="59">
        <v>36314.8989</v>
      </c>
      <c r="L16" s="61">
        <v>3.9521016690214501</v>
      </c>
      <c r="M16" s="61">
        <v>-10.767262617933399</v>
      </c>
      <c r="N16" s="59">
        <v>68703533.264300004</v>
      </c>
      <c r="O16" s="59">
        <v>68703533.264300004</v>
      </c>
      <c r="P16" s="59">
        <v>119173</v>
      </c>
      <c r="Q16" s="59">
        <v>204587</v>
      </c>
      <c r="R16" s="61">
        <v>-41.749475773142997</v>
      </c>
      <c r="S16" s="59">
        <v>42.960227939214398</v>
      </c>
      <c r="T16" s="59">
        <v>47.979168854814802</v>
      </c>
      <c r="U16" s="62">
        <v>-11.6827613733844</v>
      </c>
    </row>
    <row r="17" spans="1:21" ht="12" thickBot="1">
      <c r="A17" s="85"/>
      <c r="B17" s="72" t="s">
        <v>15</v>
      </c>
      <c r="C17" s="73"/>
      <c r="D17" s="59">
        <v>5830867.9677999998</v>
      </c>
      <c r="E17" s="60"/>
      <c r="F17" s="60"/>
      <c r="G17" s="59">
        <v>1124115.6039</v>
      </c>
      <c r="H17" s="61">
        <v>418.70714609515397</v>
      </c>
      <c r="I17" s="59">
        <v>898950.93460000004</v>
      </c>
      <c r="J17" s="61">
        <v>15.417103243707601</v>
      </c>
      <c r="K17" s="59">
        <v>111713.07980000001</v>
      </c>
      <c r="L17" s="61">
        <v>9.9378639894707703</v>
      </c>
      <c r="M17" s="61">
        <v>7.0469622376304804</v>
      </c>
      <c r="N17" s="59">
        <v>104545221.44</v>
      </c>
      <c r="O17" s="59">
        <v>104545221.44</v>
      </c>
      <c r="P17" s="59">
        <v>41873</v>
      </c>
      <c r="Q17" s="59">
        <v>60577</v>
      </c>
      <c r="R17" s="61">
        <v>-30.876405236310799</v>
      </c>
      <c r="S17" s="59">
        <v>139.251258992668</v>
      </c>
      <c r="T17" s="59">
        <v>219.81261963121301</v>
      </c>
      <c r="U17" s="62">
        <v>-57.853236819055603</v>
      </c>
    </row>
    <row r="18" spans="1:21" ht="12" customHeight="1" thickBot="1">
      <c r="A18" s="85"/>
      <c r="B18" s="72" t="s">
        <v>16</v>
      </c>
      <c r="C18" s="73"/>
      <c r="D18" s="59">
        <v>6933107.6793999998</v>
      </c>
      <c r="E18" s="60"/>
      <c r="F18" s="60"/>
      <c r="G18" s="59">
        <v>3450452.1425999999</v>
      </c>
      <c r="H18" s="61">
        <v>100.933309400308</v>
      </c>
      <c r="I18" s="59">
        <v>725937.86939999997</v>
      </c>
      <c r="J18" s="61">
        <v>10.4705985103469</v>
      </c>
      <c r="K18" s="59">
        <v>621843.88249999995</v>
      </c>
      <c r="L18" s="61">
        <v>18.022098461317199</v>
      </c>
      <c r="M18" s="61">
        <v>0.16739569179568201</v>
      </c>
      <c r="N18" s="59">
        <v>186253330.90689999</v>
      </c>
      <c r="O18" s="59">
        <v>186253330.90689999</v>
      </c>
      <c r="P18" s="59">
        <v>128075</v>
      </c>
      <c r="Q18" s="59">
        <v>266277</v>
      </c>
      <c r="R18" s="61">
        <v>-51.901591200141198</v>
      </c>
      <c r="S18" s="59">
        <v>54.1331850821784</v>
      </c>
      <c r="T18" s="59">
        <v>63.144045247618102</v>
      </c>
      <c r="U18" s="62">
        <v>-16.6457232319888</v>
      </c>
    </row>
    <row r="19" spans="1:21" ht="12" customHeight="1" thickBot="1">
      <c r="A19" s="85"/>
      <c r="B19" s="72" t="s">
        <v>17</v>
      </c>
      <c r="C19" s="73"/>
      <c r="D19" s="59">
        <v>2198473.1974999998</v>
      </c>
      <c r="E19" s="60"/>
      <c r="F19" s="60"/>
      <c r="G19" s="59">
        <v>684472.5736</v>
      </c>
      <c r="H19" s="61">
        <v>221.19229934036301</v>
      </c>
      <c r="I19" s="59">
        <v>158046.95319999999</v>
      </c>
      <c r="J19" s="61">
        <v>7.1889415517880098</v>
      </c>
      <c r="K19" s="59">
        <v>52868</v>
      </c>
      <c r="L19" s="61">
        <v>7.7239033438461204</v>
      </c>
      <c r="M19" s="61">
        <v>1.9894634410229199</v>
      </c>
      <c r="N19" s="59">
        <v>33214900.248500001</v>
      </c>
      <c r="O19" s="59">
        <v>33214900.248500001</v>
      </c>
      <c r="P19" s="59">
        <v>25113</v>
      </c>
      <c r="Q19" s="59">
        <v>43988</v>
      </c>
      <c r="R19" s="61">
        <v>-42.909429844503002</v>
      </c>
      <c r="S19" s="59">
        <v>87.543232489149005</v>
      </c>
      <c r="T19" s="59">
        <v>78.4645659952714</v>
      </c>
      <c r="U19" s="62">
        <v>10.3704949380329</v>
      </c>
    </row>
    <row r="20" spans="1:21" ht="12" thickBot="1">
      <c r="A20" s="85"/>
      <c r="B20" s="72" t="s">
        <v>18</v>
      </c>
      <c r="C20" s="73"/>
      <c r="D20" s="59">
        <v>2245836.3742</v>
      </c>
      <c r="E20" s="60"/>
      <c r="F20" s="60"/>
      <c r="G20" s="59">
        <v>1373078.8435</v>
      </c>
      <c r="H20" s="61">
        <v>63.562084204525902</v>
      </c>
      <c r="I20" s="59">
        <v>263672.3162</v>
      </c>
      <c r="J20" s="61">
        <v>11.740495399800601</v>
      </c>
      <c r="K20" s="59">
        <v>155398.3953</v>
      </c>
      <c r="L20" s="61">
        <v>11.3175143609297</v>
      </c>
      <c r="M20" s="61">
        <v>0.69675057255883999</v>
      </c>
      <c r="N20" s="59">
        <v>73064856.6866</v>
      </c>
      <c r="O20" s="59">
        <v>73064856.6866</v>
      </c>
      <c r="P20" s="59">
        <v>65637</v>
      </c>
      <c r="Q20" s="59">
        <v>131468</v>
      </c>
      <c r="R20" s="61">
        <v>-50.073782213162197</v>
      </c>
      <c r="S20" s="59">
        <v>34.216011917058999</v>
      </c>
      <c r="T20" s="59">
        <v>36.149144349955897</v>
      </c>
      <c r="U20" s="62">
        <v>-5.6497888695587797</v>
      </c>
    </row>
    <row r="21" spans="1:21" ht="12" customHeight="1" thickBot="1">
      <c r="A21" s="85"/>
      <c r="B21" s="72" t="s">
        <v>19</v>
      </c>
      <c r="C21" s="73"/>
      <c r="D21" s="59">
        <v>1068106.3069</v>
      </c>
      <c r="E21" s="60"/>
      <c r="F21" s="60"/>
      <c r="G21" s="59">
        <v>511508.35029999999</v>
      </c>
      <c r="H21" s="61">
        <v>108.81502839075</v>
      </c>
      <c r="I21" s="59">
        <v>148713.57999999999</v>
      </c>
      <c r="J21" s="61">
        <v>13.923106627056301</v>
      </c>
      <c r="K21" s="59">
        <v>84274.116099999999</v>
      </c>
      <c r="L21" s="61">
        <v>16.475609059084402</v>
      </c>
      <c r="M21" s="61">
        <v>0.76464123128311301</v>
      </c>
      <c r="N21" s="59">
        <v>23196580.509799998</v>
      </c>
      <c r="O21" s="59">
        <v>23196580.509799998</v>
      </c>
      <c r="P21" s="59">
        <v>34838</v>
      </c>
      <c r="Q21" s="59">
        <v>74872</v>
      </c>
      <c r="R21" s="61">
        <v>-53.4699220002137</v>
      </c>
      <c r="S21" s="59">
        <v>30.6592314972157</v>
      </c>
      <c r="T21" s="59">
        <v>29.7757124265413</v>
      </c>
      <c r="U21" s="62">
        <v>2.88173912889701</v>
      </c>
    </row>
    <row r="22" spans="1:21" ht="12" customHeight="1" thickBot="1">
      <c r="A22" s="85"/>
      <c r="B22" s="72" t="s">
        <v>20</v>
      </c>
      <c r="C22" s="73"/>
      <c r="D22" s="59">
        <v>2872573.5866999999</v>
      </c>
      <c r="E22" s="60"/>
      <c r="F22" s="60"/>
      <c r="G22" s="59">
        <v>1524404.3293000001</v>
      </c>
      <c r="H22" s="61">
        <v>88.439086106444805</v>
      </c>
      <c r="I22" s="59">
        <v>191983.00930000001</v>
      </c>
      <c r="J22" s="61">
        <v>6.6833104011288098</v>
      </c>
      <c r="K22" s="59">
        <v>124849.2205</v>
      </c>
      <c r="L22" s="61">
        <v>8.19003318872298</v>
      </c>
      <c r="M22" s="61">
        <v>0.53771892632681695</v>
      </c>
      <c r="N22" s="59">
        <v>59411149.988499999</v>
      </c>
      <c r="O22" s="59">
        <v>59411149.988499999</v>
      </c>
      <c r="P22" s="59">
        <v>112766</v>
      </c>
      <c r="Q22" s="59">
        <v>211687</v>
      </c>
      <c r="R22" s="61">
        <v>-46.729841700246098</v>
      </c>
      <c r="S22" s="59">
        <v>25.473756156110898</v>
      </c>
      <c r="T22" s="59">
        <v>27.439259076372199</v>
      </c>
      <c r="U22" s="62">
        <v>-7.7157954571603504</v>
      </c>
    </row>
    <row r="23" spans="1:21" ht="12" thickBot="1">
      <c r="A23" s="85"/>
      <c r="B23" s="72" t="s">
        <v>21</v>
      </c>
      <c r="C23" s="73"/>
      <c r="D23" s="59">
        <v>2771897.7209999999</v>
      </c>
      <c r="E23" s="60"/>
      <c r="F23" s="60"/>
      <c r="G23" s="59">
        <v>2575513.7551000002</v>
      </c>
      <c r="H23" s="61">
        <v>7.62504046080603</v>
      </c>
      <c r="I23" s="59">
        <v>322160.64159999997</v>
      </c>
      <c r="J23" s="61">
        <v>11.622385601001801</v>
      </c>
      <c r="K23" s="59">
        <v>425031.9485</v>
      </c>
      <c r="L23" s="61">
        <v>16.502802505261599</v>
      </c>
      <c r="M23" s="61">
        <v>-0.24203193962959199</v>
      </c>
      <c r="N23" s="59">
        <v>126433420.80230001</v>
      </c>
      <c r="O23" s="59">
        <v>126433420.80230001</v>
      </c>
      <c r="P23" s="59">
        <v>78074</v>
      </c>
      <c r="Q23" s="59">
        <v>167808</v>
      </c>
      <c r="R23" s="61">
        <v>-53.474208619374501</v>
      </c>
      <c r="S23" s="59">
        <v>35.503467492379002</v>
      </c>
      <c r="T23" s="59">
        <v>37.747412016709603</v>
      </c>
      <c r="U23" s="62">
        <v>-6.3203531452589097</v>
      </c>
    </row>
    <row r="24" spans="1:21" ht="12" thickBot="1">
      <c r="A24" s="85"/>
      <c r="B24" s="72" t="s">
        <v>22</v>
      </c>
      <c r="C24" s="73"/>
      <c r="D24" s="59">
        <v>752162.95929999999</v>
      </c>
      <c r="E24" s="60"/>
      <c r="F24" s="60"/>
      <c r="G24" s="59">
        <v>343226.9999</v>
      </c>
      <c r="H24" s="61">
        <v>119.144461105666</v>
      </c>
      <c r="I24" s="59">
        <v>107301.9874</v>
      </c>
      <c r="J24" s="61">
        <v>14.265789889449</v>
      </c>
      <c r="K24" s="59">
        <v>59340.0717</v>
      </c>
      <c r="L24" s="61">
        <v>17.288870548438499</v>
      </c>
      <c r="M24" s="61">
        <v>0.80825510192297301</v>
      </c>
      <c r="N24" s="59">
        <v>17113527.125799999</v>
      </c>
      <c r="O24" s="59">
        <v>17113527.125799999</v>
      </c>
      <c r="P24" s="59">
        <v>33783</v>
      </c>
      <c r="Q24" s="59">
        <v>70059</v>
      </c>
      <c r="R24" s="61">
        <v>-51.779214661927803</v>
      </c>
      <c r="S24" s="59">
        <v>22.264540132611099</v>
      </c>
      <c r="T24" s="59">
        <v>24.8384083315491</v>
      </c>
      <c r="U24" s="62">
        <v>-11.560392371042401</v>
      </c>
    </row>
    <row r="25" spans="1:21" ht="12" thickBot="1">
      <c r="A25" s="85"/>
      <c r="B25" s="72" t="s">
        <v>23</v>
      </c>
      <c r="C25" s="73"/>
      <c r="D25" s="59">
        <v>1725706.6262000001</v>
      </c>
      <c r="E25" s="60"/>
      <c r="F25" s="60"/>
      <c r="G25" s="59">
        <v>473179.23839999997</v>
      </c>
      <c r="H25" s="61">
        <v>264.70463751437501</v>
      </c>
      <c r="I25" s="59">
        <v>166120.84340000001</v>
      </c>
      <c r="J25" s="61">
        <v>9.6262505386444204</v>
      </c>
      <c r="K25" s="59">
        <v>37632.135999999999</v>
      </c>
      <c r="L25" s="61">
        <v>7.9530404011910303</v>
      </c>
      <c r="M25" s="61">
        <v>3.4143346899044</v>
      </c>
      <c r="N25" s="59">
        <v>25854310.1677</v>
      </c>
      <c r="O25" s="59">
        <v>25854310.1677</v>
      </c>
      <c r="P25" s="59">
        <v>45980</v>
      </c>
      <c r="Q25" s="59">
        <v>71092</v>
      </c>
      <c r="R25" s="61">
        <v>-35.323243121588902</v>
      </c>
      <c r="S25" s="59">
        <v>37.531679560678597</v>
      </c>
      <c r="T25" s="59">
        <v>35.868311504810698</v>
      </c>
      <c r="U25" s="62">
        <v>4.4319041282942804</v>
      </c>
    </row>
    <row r="26" spans="1:21" ht="12" thickBot="1">
      <c r="A26" s="85"/>
      <c r="B26" s="72" t="s">
        <v>24</v>
      </c>
      <c r="C26" s="73"/>
      <c r="D26" s="59">
        <v>1154275.0227000001</v>
      </c>
      <c r="E26" s="60"/>
      <c r="F26" s="60"/>
      <c r="G26" s="59">
        <v>1053648.4549</v>
      </c>
      <c r="H26" s="61">
        <v>9.5502980459977405</v>
      </c>
      <c r="I26" s="59">
        <v>229448.6367</v>
      </c>
      <c r="J26" s="61">
        <v>19.878160073436401</v>
      </c>
      <c r="K26" s="59">
        <v>221470.98740000001</v>
      </c>
      <c r="L26" s="61">
        <v>21.0194383496742</v>
      </c>
      <c r="M26" s="61">
        <v>3.6021193537154002E-2</v>
      </c>
      <c r="N26" s="59">
        <v>46566620.1206</v>
      </c>
      <c r="O26" s="59">
        <v>46566620.1206</v>
      </c>
      <c r="P26" s="59">
        <v>58415</v>
      </c>
      <c r="Q26" s="59">
        <v>133470</v>
      </c>
      <c r="R26" s="61">
        <v>-56.233610549187098</v>
      </c>
      <c r="S26" s="59">
        <v>19.759907946589099</v>
      </c>
      <c r="T26" s="59">
        <v>24.170136751329899</v>
      </c>
      <c r="U26" s="62">
        <v>-22.319075658963801</v>
      </c>
    </row>
    <row r="27" spans="1:21" ht="12" thickBot="1">
      <c r="A27" s="85"/>
      <c r="B27" s="72" t="s">
        <v>25</v>
      </c>
      <c r="C27" s="73"/>
      <c r="D27" s="59">
        <v>343718.11339999997</v>
      </c>
      <c r="E27" s="60"/>
      <c r="F27" s="60"/>
      <c r="G27" s="59">
        <v>299483.3406</v>
      </c>
      <c r="H27" s="61">
        <v>14.7703617541389</v>
      </c>
      <c r="I27" s="59">
        <v>82766.257800000007</v>
      </c>
      <c r="J27" s="61">
        <v>24.0796904711511</v>
      </c>
      <c r="K27" s="59">
        <v>74796.645000000004</v>
      </c>
      <c r="L27" s="61">
        <v>24.975227286482301</v>
      </c>
      <c r="M27" s="61">
        <v>0.10655040476748701</v>
      </c>
      <c r="N27" s="59">
        <v>10523651.794399999</v>
      </c>
      <c r="O27" s="59">
        <v>10523651.794399999</v>
      </c>
      <c r="P27" s="59">
        <v>25400</v>
      </c>
      <c r="Q27" s="59">
        <v>55507</v>
      </c>
      <c r="R27" s="61">
        <v>-54.240005765038603</v>
      </c>
      <c r="S27" s="59">
        <v>13.532209188976401</v>
      </c>
      <c r="T27" s="59">
        <v>14.415339679680001</v>
      </c>
      <c r="U27" s="62">
        <v>-6.5261368514985598</v>
      </c>
    </row>
    <row r="28" spans="1:21" ht="12" thickBot="1">
      <c r="A28" s="85"/>
      <c r="B28" s="72" t="s">
        <v>26</v>
      </c>
      <c r="C28" s="73"/>
      <c r="D28" s="59">
        <v>1633455.4968000001</v>
      </c>
      <c r="E28" s="60"/>
      <c r="F28" s="60"/>
      <c r="G28" s="59">
        <v>1249186.1004999999</v>
      </c>
      <c r="H28" s="61">
        <v>30.7615811724284</v>
      </c>
      <c r="I28" s="59">
        <v>92892.433199999999</v>
      </c>
      <c r="J28" s="61">
        <v>5.68686648531164</v>
      </c>
      <c r="K28" s="59">
        <v>52761.088799999998</v>
      </c>
      <c r="L28" s="61">
        <v>4.2236371969622297</v>
      </c>
      <c r="M28" s="61">
        <v>0.76062388613936305</v>
      </c>
      <c r="N28" s="59">
        <v>52313908.424999997</v>
      </c>
      <c r="O28" s="59">
        <v>52313908.424999997</v>
      </c>
      <c r="P28" s="59">
        <v>40024</v>
      </c>
      <c r="Q28" s="59">
        <v>71950</v>
      </c>
      <c r="R28" s="61">
        <v>-44.372480889506598</v>
      </c>
      <c r="S28" s="59">
        <v>40.811900279832102</v>
      </c>
      <c r="T28" s="59">
        <v>49.0313330118138</v>
      </c>
      <c r="U28" s="62">
        <v>-20.139794215961601</v>
      </c>
    </row>
    <row r="29" spans="1:21" ht="12" thickBot="1">
      <c r="A29" s="85"/>
      <c r="B29" s="72" t="s">
        <v>27</v>
      </c>
      <c r="C29" s="73"/>
      <c r="D29" s="59">
        <v>1230114.5985999999</v>
      </c>
      <c r="E29" s="60"/>
      <c r="F29" s="60"/>
      <c r="G29" s="59">
        <v>709504.3898</v>
      </c>
      <c r="H29" s="61">
        <v>73.376601510070003</v>
      </c>
      <c r="I29" s="59">
        <v>300637.92300000001</v>
      </c>
      <c r="J29" s="61">
        <v>24.4398305119017</v>
      </c>
      <c r="K29" s="59">
        <v>85673.498500000002</v>
      </c>
      <c r="L29" s="61">
        <v>12.0751188761708</v>
      </c>
      <c r="M29" s="61">
        <v>2.5091122489879401</v>
      </c>
      <c r="N29" s="59">
        <v>27632840.664099999</v>
      </c>
      <c r="O29" s="59">
        <v>27632840.664099999</v>
      </c>
      <c r="P29" s="59">
        <v>93944</v>
      </c>
      <c r="Q29" s="59">
        <v>167545</v>
      </c>
      <c r="R29" s="61">
        <v>-43.929093676325799</v>
      </c>
      <c r="S29" s="59">
        <v>13.094126273098899</v>
      </c>
      <c r="T29" s="59">
        <v>14.207130072517799</v>
      </c>
      <c r="U29" s="62">
        <v>-8.50002341664878</v>
      </c>
    </row>
    <row r="30" spans="1:21" ht="12" thickBot="1">
      <c r="A30" s="85"/>
      <c r="B30" s="72" t="s">
        <v>28</v>
      </c>
      <c r="C30" s="73"/>
      <c r="D30" s="59">
        <v>2595801.9605</v>
      </c>
      <c r="E30" s="60"/>
      <c r="F30" s="60"/>
      <c r="G30" s="59">
        <v>1011812.9</v>
      </c>
      <c r="H30" s="61">
        <v>156.54960126521399</v>
      </c>
      <c r="I30" s="59">
        <v>366729.24690000003</v>
      </c>
      <c r="J30" s="61">
        <v>14.1277821837133</v>
      </c>
      <c r="K30" s="59">
        <v>136200.83410000001</v>
      </c>
      <c r="L30" s="61">
        <v>13.461069146281901</v>
      </c>
      <c r="M30" s="61">
        <v>1.69256241581269</v>
      </c>
      <c r="N30" s="59">
        <v>56455743.786600001</v>
      </c>
      <c r="O30" s="59">
        <v>56455743.786600001</v>
      </c>
      <c r="P30" s="59">
        <v>84223</v>
      </c>
      <c r="Q30" s="59">
        <v>170128</v>
      </c>
      <c r="R30" s="61">
        <v>-50.494333678171699</v>
      </c>
      <c r="S30" s="59">
        <v>30.820582982083302</v>
      </c>
      <c r="T30" s="59">
        <v>34.686457875246901</v>
      </c>
      <c r="U30" s="62">
        <v>-12.543159535336899</v>
      </c>
    </row>
    <row r="31" spans="1:21" ht="12" thickBot="1">
      <c r="A31" s="85"/>
      <c r="B31" s="72" t="s">
        <v>29</v>
      </c>
      <c r="C31" s="73"/>
      <c r="D31" s="59">
        <v>705402.51</v>
      </c>
      <c r="E31" s="60"/>
      <c r="F31" s="60"/>
      <c r="G31" s="59">
        <v>1186819.1133000001</v>
      </c>
      <c r="H31" s="61">
        <v>-40.563603830191198</v>
      </c>
      <c r="I31" s="59">
        <v>46793.612200000003</v>
      </c>
      <c r="J31" s="61">
        <v>6.6336044367066398</v>
      </c>
      <c r="K31" s="59">
        <v>10421.042299999999</v>
      </c>
      <c r="L31" s="61">
        <v>0.87806492019022597</v>
      </c>
      <c r="M31" s="61">
        <v>3.4903005719495099</v>
      </c>
      <c r="N31" s="59">
        <v>67331581.642199993</v>
      </c>
      <c r="O31" s="59">
        <v>67331581.642199993</v>
      </c>
      <c r="P31" s="59">
        <v>18715</v>
      </c>
      <c r="Q31" s="59">
        <v>45201</v>
      </c>
      <c r="R31" s="61">
        <v>-58.596048759983198</v>
      </c>
      <c r="S31" s="59">
        <v>37.691825273844501</v>
      </c>
      <c r="T31" s="59">
        <v>53.497208506448999</v>
      </c>
      <c r="U31" s="62">
        <v>-41.933186089484202</v>
      </c>
    </row>
    <row r="32" spans="1:21" ht="12" thickBot="1">
      <c r="A32" s="85"/>
      <c r="B32" s="72" t="s">
        <v>30</v>
      </c>
      <c r="C32" s="73"/>
      <c r="D32" s="59">
        <v>241154.2592</v>
      </c>
      <c r="E32" s="60"/>
      <c r="F32" s="60"/>
      <c r="G32" s="59">
        <v>122559.6634</v>
      </c>
      <c r="H32" s="61">
        <v>96.764785827569398</v>
      </c>
      <c r="I32" s="59">
        <v>54918.876600000003</v>
      </c>
      <c r="J32" s="61">
        <v>22.773338850487999</v>
      </c>
      <c r="K32" s="59">
        <v>33045.567999999999</v>
      </c>
      <c r="L32" s="61">
        <v>26.962841675036799</v>
      </c>
      <c r="M32" s="61">
        <v>0.66191353103689998</v>
      </c>
      <c r="N32" s="59">
        <v>5362294.0251000002</v>
      </c>
      <c r="O32" s="59">
        <v>5362294.0251000002</v>
      </c>
      <c r="P32" s="59">
        <v>22807</v>
      </c>
      <c r="Q32" s="59">
        <v>45508</v>
      </c>
      <c r="R32" s="61">
        <v>-49.8835369605344</v>
      </c>
      <c r="S32" s="59">
        <v>10.5736948831499</v>
      </c>
      <c r="T32" s="59">
        <v>11.069560820075599</v>
      </c>
      <c r="U32" s="62">
        <v>-4.6896183633583703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9">
        <v>27.777799999999999</v>
      </c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31</v>
      </c>
      <c r="C34" s="73"/>
      <c r="D34" s="59">
        <v>462096.88540000003</v>
      </c>
      <c r="E34" s="60"/>
      <c r="F34" s="60"/>
      <c r="G34" s="59">
        <v>304796.74459999998</v>
      </c>
      <c r="H34" s="61">
        <v>51.608208941480903</v>
      </c>
      <c r="I34" s="59">
        <v>61788.289199999999</v>
      </c>
      <c r="J34" s="61">
        <v>13.371284497300801</v>
      </c>
      <c r="K34" s="59">
        <v>37525.7667</v>
      </c>
      <c r="L34" s="61">
        <v>12.311734742852</v>
      </c>
      <c r="M34" s="61">
        <v>0.646556343377789</v>
      </c>
      <c r="N34" s="59">
        <v>13921077.6336</v>
      </c>
      <c r="O34" s="59">
        <v>13921077.6336</v>
      </c>
      <c r="P34" s="59">
        <v>15611</v>
      </c>
      <c r="Q34" s="59">
        <v>36841</v>
      </c>
      <c r="R34" s="61">
        <v>-57.6260144947206</v>
      </c>
      <c r="S34" s="59">
        <v>29.600722913330301</v>
      </c>
      <c r="T34" s="59">
        <v>31.397601726337498</v>
      </c>
      <c r="U34" s="62">
        <v>-6.0703882748686597</v>
      </c>
    </row>
    <row r="35" spans="1:21" ht="12" customHeight="1" thickBot="1">
      <c r="A35" s="85"/>
      <c r="B35" s="72" t="s">
        <v>61</v>
      </c>
      <c r="C35" s="73"/>
      <c r="D35" s="59">
        <v>164809.35</v>
      </c>
      <c r="E35" s="60"/>
      <c r="F35" s="60"/>
      <c r="G35" s="59">
        <v>90278.720000000001</v>
      </c>
      <c r="H35" s="61">
        <v>82.556143906338093</v>
      </c>
      <c r="I35" s="59">
        <v>21708.26</v>
      </c>
      <c r="J35" s="61">
        <v>13.1717405596224</v>
      </c>
      <c r="K35" s="59">
        <v>4567.46</v>
      </c>
      <c r="L35" s="61">
        <v>5.0592875042978003</v>
      </c>
      <c r="M35" s="61">
        <v>3.7528079063637101</v>
      </c>
      <c r="N35" s="59">
        <v>21752318.609999999</v>
      </c>
      <c r="O35" s="59">
        <v>21752318.609999999</v>
      </c>
      <c r="P35" s="59">
        <v>130</v>
      </c>
      <c r="Q35" s="59">
        <v>267</v>
      </c>
      <c r="R35" s="61">
        <v>-51.310861423220999</v>
      </c>
      <c r="S35" s="59">
        <v>1267.7642307692299</v>
      </c>
      <c r="T35" s="59">
        <v>1330.9727340823999</v>
      </c>
      <c r="U35" s="62">
        <v>-4.9858247913189402</v>
      </c>
    </row>
    <row r="36" spans="1:21" ht="12" customHeight="1" thickBot="1">
      <c r="A36" s="85"/>
      <c r="B36" s="72" t="s">
        <v>35</v>
      </c>
      <c r="C36" s="73"/>
      <c r="D36" s="59">
        <v>89642.31</v>
      </c>
      <c r="E36" s="60"/>
      <c r="F36" s="60"/>
      <c r="G36" s="59">
        <v>578201.86</v>
      </c>
      <c r="H36" s="61">
        <v>-84.496364297409897</v>
      </c>
      <c r="I36" s="59">
        <v>-2562.86</v>
      </c>
      <c r="J36" s="61">
        <v>-2.8589847807357902</v>
      </c>
      <c r="K36" s="59">
        <v>-71862.559999999998</v>
      </c>
      <c r="L36" s="61">
        <v>-12.428628299466199</v>
      </c>
      <c r="M36" s="61">
        <v>-0.96433664483981596</v>
      </c>
      <c r="N36" s="59">
        <v>22586330.559999999</v>
      </c>
      <c r="O36" s="59">
        <v>22586330.559999999</v>
      </c>
      <c r="P36" s="59">
        <v>48</v>
      </c>
      <c r="Q36" s="59">
        <v>186</v>
      </c>
      <c r="R36" s="61">
        <v>-74.193548387096797</v>
      </c>
      <c r="S36" s="59">
        <v>1867.548125</v>
      </c>
      <c r="T36" s="59">
        <v>2245.2377419354798</v>
      </c>
      <c r="U36" s="62">
        <v>-20.223822448242601</v>
      </c>
    </row>
    <row r="37" spans="1:21" ht="12" customHeight="1" thickBot="1">
      <c r="A37" s="85"/>
      <c r="B37" s="72" t="s">
        <v>36</v>
      </c>
      <c r="C37" s="73"/>
      <c r="D37" s="59">
        <v>3076.92</v>
      </c>
      <c r="E37" s="60"/>
      <c r="F37" s="60"/>
      <c r="G37" s="59">
        <v>89334.18</v>
      </c>
      <c r="H37" s="61">
        <v>-96.555719210720895</v>
      </c>
      <c r="I37" s="59">
        <v>182.05</v>
      </c>
      <c r="J37" s="61">
        <v>5.9166309166309201</v>
      </c>
      <c r="K37" s="59">
        <v>-241.05</v>
      </c>
      <c r="L37" s="61">
        <v>-0.269829532212643</v>
      </c>
      <c r="M37" s="61">
        <v>-1.75523750259282</v>
      </c>
      <c r="N37" s="59">
        <v>6092803.6900000004</v>
      </c>
      <c r="O37" s="59">
        <v>6092803.6900000004</v>
      </c>
      <c r="P37" s="59">
        <v>1</v>
      </c>
      <c r="Q37" s="59">
        <v>4</v>
      </c>
      <c r="R37" s="61">
        <v>-75</v>
      </c>
      <c r="S37" s="59">
        <v>3076.92</v>
      </c>
      <c r="T37" s="59">
        <v>3067.7350000000001</v>
      </c>
      <c r="U37" s="62">
        <v>0.298512798512797</v>
      </c>
    </row>
    <row r="38" spans="1:21" ht="12" customHeight="1" thickBot="1">
      <c r="A38" s="85"/>
      <c r="B38" s="72" t="s">
        <v>37</v>
      </c>
      <c r="C38" s="73"/>
      <c r="D38" s="59">
        <v>54369.27</v>
      </c>
      <c r="E38" s="60"/>
      <c r="F38" s="60"/>
      <c r="G38" s="59">
        <v>329270.23</v>
      </c>
      <c r="H38" s="61">
        <v>-83.487948485352007</v>
      </c>
      <c r="I38" s="59">
        <v>-4037.59</v>
      </c>
      <c r="J38" s="61">
        <v>-7.42623544513288</v>
      </c>
      <c r="K38" s="59">
        <v>-44180.35</v>
      </c>
      <c r="L38" s="61">
        <v>-13.4176569804079</v>
      </c>
      <c r="M38" s="61">
        <v>-0.90861118121517803</v>
      </c>
      <c r="N38" s="59">
        <v>13438430.359999999</v>
      </c>
      <c r="O38" s="59">
        <v>13438430.359999999</v>
      </c>
      <c r="P38" s="59">
        <v>27</v>
      </c>
      <c r="Q38" s="59">
        <v>168</v>
      </c>
      <c r="R38" s="61">
        <v>-83.928571428571402</v>
      </c>
      <c r="S38" s="59">
        <v>2013.6766666666699</v>
      </c>
      <c r="T38" s="59">
        <v>1677.8936309523799</v>
      </c>
      <c r="U38" s="62">
        <v>16.6751217448491</v>
      </c>
    </row>
    <row r="39" spans="1:21" ht="12" customHeight="1" thickBot="1">
      <c r="A39" s="85"/>
      <c r="B39" s="72" t="s">
        <v>74</v>
      </c>
      <c r="C39" s="73"/>
      <c r="D39" s="60"/>
      <c r="E39" s="60"/>
      <c r="F39" s="60"/>
      <c r="G39" s="59">
        <v>13.5</v>
      </c>
      <c r="H39" s="60"/>
      <c r="I39" s="60"/>
      <c r="J39" s="60"/>
      <c r="K39" s="59">
        <v>-764.49</v>
      </c>
      <c r="L39" s="61">
        <v>-5662.8888888888896</v>
      </c>
      <c r="M39" s="60"/>
      <c r="N39" s="59">
        <v>6.16</v>
      </c>
      <c r="O39" s="59">
        <v>6.16</v>
      </c>
      <c r="P39" s="60"/>
      <c r="Q39" s="60"/>
      <c r="R39" s="60"/>
      <c r="S39" s="60"/>
      <c r="T39" s="60"/>
      <c r="U39" s="63"/>
    </row>
    <row r="40" spans="1:21" ht="12" customHeight="1" thickBot="1">
      <c r="A40" s="85"/>
      <c r="B40" s="72" t="s">
        <v>32</v>
      </c>
      <c r="C40" s="73"/>
      <c r="D40" s="59">
        <v>18117.008099999999</v>
      </c>
      <c r="E40" s="60"/>
      <c r="F40" s="60"/>
      <c r="G40" s="59">
        <v>121279.4871</v>
      </c>
      <c r="H40" s="61">
        <v>-85.061770516013297</v>
      </c>
      <c r="I40" s="59">
        <v>1823.2512999999999</v>
      </c>
      <c r="J40" s="61">
        <v>10.063754953004601</v>
      </c>
      <c r="K40" s="59">
        <v>8802.1705000000002</v>
      </c>
      <c r="L40" s="61">
        <v>7.2577570292181797</v>
      </c>
      <c r="M40" s="61">
        <v>-0.79286344203398496</v>
      </c>
      <c r="N40" s="59">
        <v>989425.11959999998</v>
      </c>
      <c r="O40" s="59">
        <v>989425.11959999998</v>
      </c>
      <c r="P40" s="59">
        <v>69</v>
      </c>
      <c r="Q40" s="59">
        <v>138</v>
      </c>
      <c r="R40" s="61">
        <v>-50</v>
      </c>
      <c r="S40" s="59">
        <v>262.565334782609</v>
      </c>
      <c r="T40" s="59">
        <v>306.62702681159402</v>
      </c>
      <c r="U40" s="62">
        <v>-16.781229732960099</v>
      </c>
    </row>
    <row r="41" spans="1:21" ht="12" thickBot="1">
      <c r="A41" s="85"/>
      <c r="B41" s="72" t="s">
        <v>33</v>
      </c>
      <c r="C41" s="73"/>
      <c r="D41" s="59">
        <v>925702.88219999999</v>
      </c>
      <c r="E41" s="60"/>
      <c r="F41" s="60"/>
      <c r="G41" s="59">
        <v>721035.69059999997</v>
      </c>
      <c r="H41" s="61">
        <v>28.385167928329398</v>
      </c>
      <c r="I41" s="59">
        <v>59747.153200000001</v>
      </c>
      <c r="J41" s="61">
        <v>6.4542472913130204</v>
      </c>
      <c r="K41" s="59">
        <v>28069.2808</v>
      </c>
      <c r="L41" s="61">
        <v>3.89291142809346</v>
      </c>
      <c r="M41" s="61">
        <v>1.1285601731555599</v>
      </c>
      <c r="N41" s="59">
        <v>25814578.707400002</v>
      </c>
      <c r="O41" s="59">
        <v>25814578.707400002</v>
      </c>
      <c r="P41" s="59">
        <v>4311</v>
      </c>
      <c r="Q41" s="59">
        <v>8292</v>
      </c>
      <c r="R41" s="61">
        <v>-48.010130246020303</v>
      </c>
      <c r="S41" s="59">
        <v>214.73042964509401</v>
      </c>
      <c r="T41" s="59">
        <v>237.907242016401</v>
      </c>
      <c r="U41" s="62">
        <v>-10.793445721509499</v>
      </c>
    </row>
    <row r="42" spans="1:21" ht="12" customHeight="1" thickBot="1">
      <c r="A42" s="85"/>
      <c r="B42" s="72" t="s">
        <v>38</v>
      </c>
      <c r="C42" s="73"/>
      <c r="D42" s="59">
        <v>25194.89</v>
      </c>
      <c r="E42" s="60"/>
      <c r="F42" s="60"/>
      <c r="G42" s="59">
        <v>241982.07999999999</v>
      </c>
      <c r="H42" s="61">
        <v>-89.588117434150504</v>
      </c>
      <c r="I42" s="59">
        <v>919.66</v>
      </c>
      <c r="J42" s="61">
        <v>3.6501846207703199</v>
      </c>
      <c r="K42" s="59">
        <v>-30212.03</v>
      </c>
      <c r="L42" s="61">
        <v>-12.4852344438067</v>
      </c>
      <c r="M42" s="61">
        <v>-1.03044019220158</v>
      </c>
      <c r="N42" s="59">
        <v>9197536.5500000007</v>
      </c>
      <c r="O42" s="59">
        <v>9197536.5500000007</v>
      </c>
      <c r="P42" s="59">
        <v>24</v>
      </c>
      <c r="Q42" s="59">
        <v>78</v>
      </c>
      <c r="R42" s="61">
        <v>-69.230769230769198</v>
      </c>
      <c r="S42" s="59">
        <v>1049.78708333333</v>
      </c>
      <c r="T42" s="59">
        <v>1377.91371794872</v>
      </c>
      <c r="U42" s="62">
        <v>-31.256493800009601</v>
      </c>
    </row>
    <row r="43" spans="1:21" ht="12" thickBot="1">
      <c r="A43" s="85"/>
      <c r="B43" s="72" t="s">
        <v>39</v>
      </c>
      <c r="C43" s="73"/>
      <c r="D43" s="59">
        <v>26676.959999999999</v>
      </c>
      <c r="E43" s="60"/>
      <c r="F43" s="60"/>
      <c r="G43" s="59">
        <v>97654.78</v>
      </c>
      <c r="H43" s="61">
        <v>-72.682381753356097</v>
      </c>
      <c r="I43" s="59">
        <v>3656.48</v>
      </c>
      <c r="J43" s="61">
        <v>13.7065092874151</v>
      </c>
      <c r="K43" s="59">
        <v>13656.73</v>
      </c>
      <c r="L43" s="61">
        <v>13.984702028922699</v>
      </c>
      <c r="M43" s="61">
        <v>-0.73225801491279396</v>
      </c>
      <c r="N43" s="59">
        <v>4068942.18</v>
      </c>
      <c r="O43" s="59">
        <v>4068942.18</v>
      </c>
      <c r="P43" s="59">
        <v>38</v>
      </c>
      <c r="Q43" s="59">
        <v>78</v>
      </c>
      <c r="R43" s="61">
        <v>-51.282051282051299</v>
      </c>
      <c r="S43" s="59">
        <v>702.02526315789498</v>
      </c>
      <c r="T43" s="59">
        <v>755.24269230769198</v>
      </c>
      <c r="U43" s="62">
        <v>-7.5805575586285201</v>
      </c>
    </row>
    <row r="44" spans="1:21" ht="12" thickBot="1">
      <c r="A44" s="86"/>
      <c r="B44" s="72" t="s">
        <v>34</v>
      </c>
      <c r="C44" s="73"/>
      <c r="D44" s="64">
        <v>17442.3583</v>
      </c>
      <c r="E44" s="65"/>
      <c r="F44" s="65"/>
      <c r="G44" s="64">
        <v>49779.5046</v>
      </c>
      <c r="H44" s="66">
        <v>-64.960763591046302</v>
      </c>
      <c r="I44" s="64">
        <v>3122.0176999999999</v>
      </c>
      <c r="J44" s="66">
        <v>17.899057262228101</v>
      </c>
      <c r="K44" s="64">
        <v>7457.6831000000002</v>
      </c>
      <c r="L44" s="66">
        <v>14.9814329409779</v>
      </c>
      <c r="M44" s="66">
        <v>-0.58136895090111795</v>
      </c>
      <c r="N44" s="64">
        <v>904205.62549999997</v>
      </c>
      <c r="O44" s="64">
        <v>904205.62549999997</v>
      </c>
      <c r="P44" s="64">
        <v>10</v>
      </c>
      <c r="Q44" s="64">
        <v>18</v>
      </c>
      <c r="R44" s="66">
        <v>-44.4444444444444</v>
      </c>
      <c r="S44" s="64">
        <v>1744.2358300000001</v>
      </c>
      <c r="T44" s="64">
        <v>3373.2269333333302</v>
      </c>
      <c r="U44" s="67">
        <v>-93.392824256645</v>
      </c>
    </row>
  </sheetData>
  <mergeCells count="42"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42762</v>
      </c>
      <c r="C2" s="43">
        <v>12</v>
      </c>
      <c r="D2" s="43">
        <v>136783</v>
      </c>
      <c r="E2" s="43">
        <v>1962518.62119744</v>
      </c>
      <c r="F2" s="43">
        <v>1439856.2576401699</v>
      </c>
      <c r="G2" s="37"/>
      <c r="H2" s="37"/>
    </row>
    <row r="3" spans="1:8">
      <c r="A3" s="43">
        <v>2</v>
      </c>
      <c r="B3" s="44">
        <v>42762</v>
      </c>
      <c r="C3" s="43">
        <v>13</v>
      </c>
      <c r="D3" s="43">
        <v>34133</v>
      </c>
      <c r="E3" s="43">
        <v>311251.743629915</v>
      </c>
      <c r="F3" s="43">
        <v>224079.539280342</v>
      </c>
      <c r="G3" s="37"/>
      <c r="H3" s="37"/>
    </row>
    <row r="4" spans="1:8">
      <c r="A4" s="43">
        <v>3</v>
      </c>
      <c r="B4" s="44">
        <v>42762</v>
      </c>
      <c r="C4" s="43">
        <v>14</v>
      </c>
      <c r="D4" s="43">
        <v>197382</v>
      </c>
      <c r="E4" s="43">
        <v>570780.97766021499</v>
      </c>
      <c r="F4" s="43">
        <v>433378.200054863</v>
      </c>
      <c r="G4" s="37"/>
      <c r="H4" s="37"/>
    </row>
    <row r="5" spans="1:8">
      <c r="A5" s="43">
        <v>4</v>
      </c>
      <c r="B5" s="44">
        <v>42762</v>
      </c>
      <c r="C5" s="43">
        <v>15</v>
      </c>
      <c r="D5" s="43">
        <v>6757</v>
      </c>
      <c r="E5" s="43">
        <v>134009.47162846199</v>
      </c>
      <c r="F5" s="43">
        <v>102276.80890634601</v>
      </c>
      <c r="G5" s="37"/>
      <c r="H5" s="37"/>
    </row>
    <row r="6" spans="1:8">
      <c r="A6" s="43">
        <v>5</v>
      </c>
      <c r="B6" s="44">
        <v>42762</v>
      </c>
      <c r="C6" s="43">
        <v>16</v>
      </c>
      <c r="D6" s="43">
        <v>3412</v>
      </c>
      <c r="E6" s="43">
        <v>164300.064444444</v>
      </c>
      <c r="F6" s="43">
        <v>134327.71915470099</v>
      </c>
      <c r="G6" s="37"/>
      <c r="H6" s="37"/>
    </row>
    <row r="7" spans="1:8">
      <c r="A7" s="43">
        <v>6</v>
      </c>
      <c r="B7" s="44">
        <v>42762</v>
      </c>
      <c r="C7" s="43">
        <v>17</v>
      </c>
      <c r="D7" s="43">
        <v>26128</v>
      </c>
      <c r="E7" s="43">
        <v>496941.370222222</v>
      </c>
      <c r="F7" s="43">
        <v>345436.54498632503</v>
      </c>
      <c r="G7" s="37"/>
      <c r="H7" s="37"/>
    </row>
    <row r="8" spans="1:8">
      <c r="A8" s="43">
        <v>7</v>
      </c>
      <c r="B8" s="44">
        <v>42762</v>
      </c>
      <c r="C8" s="43">
        <v>18</v>
      </c>
      <c r="D8" s="43">
        <v>96510</v>
      </c>
      <c r="E8" s="43">
        <v>173416.76056666701</v>
      </c>
      <c r="F8" s="43">
        <v>135517.79863247901</v>
      </c>
      <c r="G8" s="37"/>
      <c r="H8" s="37"/>
    </row>
    <row r="9" spans="1:8">
      <c r="A9" s="43">
        <v>8</v>
      </c>
      <c r="B9" s="44">
        <v>42762</v>
      </c>
      <c r="C9" s="43">
        <v>19</v>
      </c>
      <c r="D9" s="43">
        <v>26193</v>
      </c>
      <c r="E9" s="43">
        <v>169362.981289744</v>
      </c>
      <c r="F9" s="43">
        <v>161748.17697863199</v>
      </c>
      <c r="G9" s="37"/>
      <c r="H9" s="37"/>
    </row>
    <row r="10" spans="1:8">
      <c r="A10" s="43">
        <v>9</v>
      </c>
      <c r="B10" s="44">
        <v>42762</v>
      </c>
      <c r="C10" s="43">
        <v>21</v>
      </c>
      <c r="D10" s="43">
        <v>964030</v>
      </c>
      <c r="E10" s="43">
        <v>5119700.9676184002</v>
      </c>
      <c r="F10" s="43">
        <v>5474396.3986940198</v>
      </c>
      <c r="G10" s="37"/>
      <c r="H10" s="37"/>
    </row>
    <row r="11" spans="1:8">
      <c r="A11" s="43">
        <v>10</v>
      </c>
      <c r="B11" s="44">
        <v>42762</v>
      </c>
      <c r="C11" s="43">
        <v>22</v>
      </c>
      <c r="D11" s="43">
        <v>194428</v>
      </c>
      <c r="E11" s="43">
        <v>5830867.8240897404</v>
      </c>
      <c r="F11" s="43">
        <v>4931917.0345350401</v>
      </c>
      <c r="G11" s="37"/>
      <c r="H11" s="37"/>
    </row>
    <row r="12" spans="1:8">
      <c r="A12" s="43">
        <v>11</v>
      </c>
      <c r="B12" s="44">
        <v>42762</v>
      </c>
      <c r="C12" s="43">
        <v>23</v>
      </c>
      <c r="D12" s="43">
        <v>371790.07</v>
      </c>
      <c r="E12" s="43">
        <v>6933108.7250957303</v>
      </c>
      <c r="F12" s="43">
        <v>6207169.7412504302</v>
      </c>
      <c r="G12" s="37"/>
      <c r="H12" s="37"/>
    </row>
    <row r="13" spans="1:8">
      <c r="A13" s="43">
        <v>12</v>
      </c>
      <c r="B13" s="44">
        <v>42762</v>
      </c>
      <c r="C13" s="43">
        <v>24</v>
      </c>
      <c r="D13" s="43">
        <v>54072.9</v>
      </c>
      <c r="E13" s="43">
        <v>2198472.9754982898</v>
      </c>
      <c r="F13" s="43">
        <v>2040426.23926581</v>
      </c>
      <c r="G13" s="37"/>
      <c r="H13" s="37"/>
    </row>
    <row r="14" spans="1:8">
      <c r="A14" s="43">
        <v>13</v>
      </c>
      <c r="B14" s="44">
        <v>42762</v>
      </c>
      <c r="C14" s="43">
        <v>25</v>
      </c>
      <c r="D14" s="43">
        <v>146494</v>
      </c>
      <c r="E14" s="43">
        <v>2245837.2398084202</v>
      </c>
      <c r="F14" s="43">
        <v>1982164.058</v>
      </c>
      <c r="G14" s="37"/>
      <c r="H14" s="37"/>
    </row>
    <row r="15" spans="1:8">
      <c r="A15" s="43">
        <v>14</v>
      </c>
      <c r="B15" s="44">
        <v>42762</v>
      </c>
      <c r="C15" s="43">
        <v>26</v>
      </c>
      <c r="D15" s="43">
        <v>78403</v>
      </c>
      <c r="E15" s="43">
        <v>1068105.8351032599</v>
      </c>
      <c r="F15" s="43">
        <v>919392.72634002694</v>
      </c>
      <c r="G15" s="37"/>
      <c r="H15" s="37"/>
    </row>
    <row r="16" spans="1:8">
      <c r="A16" s="43">
        <v>15</v>
      </c>
      <c r="B16" s="44">
        <v>42762</v>
      </c>
      <c r="C16" s="43">
        <v>27</v>
      </c>
      <c r="D16" s="43">
        <v>285784.20400000003</v>
      </c>
      <c r="E16" s="43">
        <v>2872577.0982404398</v>
      </c>
      <c r="F16" s="43">
        <v>2680590.5816056798</v>
      </c>
      <c r="G16" s="37"/>
      <c r="H16" s="37"/>
    </row>
    <row r="17" spans="1:9">
      <c r="A17" s="43">
        <v>16</v>
      </c>
      <c r="B17" s="44">
        <v>42762</v>
      </c>
      <c r="C17" s="43">
        <v>29</v>
      </c>
      <c r="D17" s="43">
        <v>295944</v>
      </c>
      <c r="E17" s="43">
        <v>2771899.6124444399</v>
      </c>
      <c r="F17" s="43">
        <v>2449737.1145025599</v>
      </c>
      <c r="G17" s="37"/>
      <c r="H17" s="37"/>
    </row>
    <row r="18" spans="1:9">
      <c r="A18" s="43">
        <v>17</v>
      </c>
      <c r="B18" s="44">
        <v>42762</v>
      </c>
      <c r="C18" s="43">
        <v>31</v>
      </c>
      <c r="D18" s="43">
        <v>42371.553</v>
      </c>
      <c r="E18" s="43">
        <v>752162.98356361804</v>
      </c>
      <c r="F18" s="43">
        <v>644860.97163805098</v>
      </c>
      <c r="G18" s="37"/>
      <c r="H18" s="37"/>
    </row>
    <row r="19" spans="1:9">
      <c r="A19" s="43">
        <v>18</v>
      </c>
      <c r="B19" s="44">
        <v>42762</v>
      </c>
      <c r="C19" s="43">
        <v>32</v>
      </c>
      <c r="D19" s="43">
        <v>63154.671000000002</v>
      </c>
      <c r="E19" s="43">
        <v>1725706.6125757</v>
      </c>
      <c r="F19" s="43">
        <v>1559585.74384146</v>
      </c>
      <c r="G19" s="37"/>
      <c r="H19" s="37"/>
    </row>
    <row r="20" spans="1:9">
      <c r="A20" s="43">
        <v>19</v>
      </c>
      <c r="B20" s="44">
        <v>42762</v>
      </c>
      <c r="C20" s="43">
        <v>33</v>
      </c>
      <c r="D20" s="43">
        <v>53668.125999999997</v>
      </c>
      <c r="E20" s="43">
        <v>1154274.9865910001</v>
      </c>
      <c r="F20" s="43">
        <v>924826.34083740902</v>
      </c>
      <c r="G20" s="37"/>
      <c r="H20" s="37"/>
    </row>
    <row r="21" spans="1:9">
      <c r="A21" s="43">
        <v>20</v>
      </c>
      <c r="B21" s="44">
        <v>42762</v>
      </c>
      <c r="C21" s="43">
        <v>34</v>
      </c>
      <c r="D21" s="43">
        <v>32747.667000000001</v>
      </c>
      <c r="E21" s="43">
        <v>343718.10765393701</v>
      </c>
      <c r="F21" s="43">
        <v>260951.86270682199</v>
      </c>
      <c r="G21" s="37"/>
      <c r="H21" s="37"/>
    </row>
    <row r="22" spans="1:9">
      <c r="A22" s="43">
        <v>21</v>
      </c>
      <c r="B22" s="44">
        <v>42762</v>
      </c>
      <c r="C22" s="43">
        <v>35</v>
      </c>
      <c r="D22" s="43">
        <v>46030.847000000002</v>
      </c>
      <c r="E22" s="43">
        <v>1633455.4969212399</v>
      </c>
      <c r="F22" s="43">
        <v>1540563.0700646001</v>
      </c>
      <c r="G22" s="37"/>
      <c r="H22" s="37"/>
    </row>
    <row r="23" spans="1:9">
      <c r="A23" s="43">
        <v>22</v>
      </c>
      <c r="B23" s="44">
        <v>42762</v>
      </c>
      <c r="C23" s="43">
        <v>36</v>
      </c>
      <c r="D23" s="43">
        <v>152556.17000000001</v>
      </c>
      <c r="E23" s="43">
        <v>1230114.61337345</v>
      </c>
      <c r="F23" s="43">
        <v>929476.67830901302</v>
      </c>
      <c r="G23" s="37"/>
      <c r="H23" s="37"/>
    </row>
    <row r="24" spans="1:9">
      <c r="A24" s="43">
        <v>23</v>
      </c>
      <c r="B24" s="44">
        <v>42762</v>
      </c>
      <c r="C24" s="43">
        <v>37</v>
      </c>
      <c r="D24" s="43">
        <v>230859.79699999999</v>
      </c>
      <c r="E24" s="43">
        <v>2595801.97772692</v>
      </c>
      <c r="F24" s="43">
        <v>2229072.7573933802</v>
      </c>
      <c r="G24" s="37"/>
      <c r="H24" s="37"/>
    </row>
    <row r="25" spans="1:9">
      <c r="A25" s="43">
        <v>24</v>
      </c>
      <c r="B25" s="44">
        <v>42762</v>
      </c>
      <c r="C25" s="43">
        <v>38</v>
      </c>
      <c r="D25" s="43">
        <v>104146.626</v>
      </c>
      <c r="E25" s="43">
        <v>705402.44925398205</v>
      </c>
      <c r="F25" s="43">
        <v>658608.87798584101</v>
      </c>
      <c r="G25" s="37"/>
      <c r="H25" s="37"/>
    </row>
    <row r="26" spans="1:9">
      <c r="A26" s="43">
        <v>25</v>
      </c>
      <c r="B26" s="44">
        <v>42762</v>
      </c>
      <c r="C26" s="43">
        <v>39</v>
      </c>
      <c r="D26" s="43">
        <v>82197.062000000005</v>
      </c>
      <c r="E26" s="43">
        <v>241154.21382685899</v>
      </c>
      <c r="F26" s="43">
        <v>186235.41697222699</v>
      </c>
      <c r="G26" s="37"/>
      <c r="H26" s="37"/>
    </row>
    <row r="27" spans="1:9">
      <c r="A27" s="43">
        <v>26</v>
      </c>
      <c r="B27" s="44">
        <v>42762</v>
      </c>
      <c r="C27" s="43">
        <v>42</v>
      </c>
      <c r="D27" s="43">
        <v>15648.35</v>
      </c>
      <c r="E27" s="43">
        <v>462096.88589999999</v>
      </c>
      <c r="F27" s="43">
        <v>400308.59379999997</v>
      </c>
      <c r="G27" s="37"/>
      <c r="H27" s="37"/>
    </row>
    <row r="28" spans="1:9">
      <c r="A28" s="43">
        <v>27</v>
      </c>
      <c r="B28" s="44">
        <v>42762</v>
      </c>
      <c r="C28" s="43">
        <v>70</v>
      </c>
      <c r="D28" s="43">
        <v>123</v>
      </c>
      <c r="E28" s="43">
        <v>164809.35</v>
      </c>
      <c r="F28" s="43">
        <v>143101.09</v>
      </c>
      <c r="G28" s="37"/>
      <c r="H28" s="37"/>
    </row>
    <row r="29" spans="1:9">
      <c r="A29" s="43">
        <v>28</v>
      </c>
      <c r="B29" s="44">
        <v>42762</v>
      </c>
      <c r="C29" s="43">
        <v>71</v>
      </c>
      <c r="D29" s="43">
        <v>42</v>
      </c>
      <c r="E29" s="43">
        <v>89642.31</v>
      </c>
      <c r="F29" s="43">
        <v>92205.17</v>
      </c>
      <c r="G29" s="37"/>
      <c r="H29" s="37"/>
    </row>
    <row r="30" spans="1:9">
      <c r="A30" s="43">
        <v>29</v>
      </c>
      <c r="B30" s="44">
        <v>42762</v>
      </c>
      <c r="C30" s="43">
        <v>72</v>
      </c>
      <c r="D30" s="43">
        <v>1</v>
      </c>
      <c r="E30" s="43">
        <v>3076.92</v>
      </c>
      <c r="F30" s="43">
        <v>2894.87</v>
      </c>
      <c r="G30" s="37"/>
      <c r="H30" s="37"/>
    </row>
    <row r="31" spans="1:9">
      <c r="A31" s="39">
        <v>30</v>
      </c>
      <c r="B31" s="44">
        <v>42762</v>
      </c>
      <c r="C31" s="39">
        <v>73</v>
      </c>
      <c r="D31" s="39">
        <v>25</v>
      </c>
      <c r="E31" s="39">
        <v>54369.27</v>
      </c>
      <c r="F31" s="39">
        <v>58406.86</v>
      </c>
      <c r="G31" s="39"/>
      <c r="H31" s="39"/>
      <c r="I31" s="39"/>
    </row>
    <row r="32" spans="1:9">
      <c r="A32" s="39">
        <v>31</v>
      </c>
      <c r="B32" s="44">
        <v>42762</v>
      </c>
      <c r="C32" s="39">
        <v>75</v>
      </c>
      <c r="D32" s="39">
        <v>71</v>
      </c>
      <c r="E32" s="39">
        <v>18117.0085470085</v>
      </c>
      <c r="F32" s="39">
        <v>16293.756837606799</v>
      </c>
      <c r="G32" s="39"/>
      <c r="H32" s="39"/>
    </row>
    <row r="33" spans="1:8">
      <c r="A33" s="39">
        <v>32</v>
      </c>
      <c r="B33" s="44">
        <v>42762</v>
      </c>
      <c r="C33" s="39">
        <v>76</v>
      </c>
      <c r="D33" s="39">
        <v>4714</v>
      </c>
      <c r="E33" s="39">
        <v>925702.87416068395</v>
      </c>
      <c r="F33" s="39">
        <v>865955.732989743</v>
      </c>
      <c r="G33" s="39"/>
      <c r="H33" s="39"/>
    </row>
    <row r="34" spans="1:8">
      <c r="A34" s="39">
        <v>33</v>
      </c>
      <c r="B34" s="44">
        <v>42762</v>
      </c>
      <c r="C34" s="39">
        <v>77</v>
      </c>
      <c r="D34" s="39">
        <v>16</v>
      </c>
      <c r="E34" s="39">
        <v>25194.89</v>
      </c>
      <c r="F34" s="39">
        <v>24275.23</v>
      </c>
      <c r="G34" s="30"/>
      <c r="H34" s="30"/>
    </row>
    <row r="35" spans="1:8">
      <c r="A35" s="39">
        <v>34</v>
      </c>
      <c r="B35" s="44">
        <v>42762</v>
      </c>
      <c r="C35" s="39">
        <v>78</v>
      </c>
      <c r="D35" s="39">
        <v>38</v>
      </c>
      <c r="E35" s="39">
        <v>26676.959999999999</v>
      </c>
      <c r="F35" s="39">
        <v>23020.48</v>
      </c>
      <c r="G35" s="30"/>
      <c r="H35" s="30"/>
    </row>
    <row r="36" spans="1:8">
      <c r="A36" s="39">
        <v>35</v>
      </c>
      <c r="B36" s="44">
        <v>42762</v>
      </c>
      <c r="C36" s="39">
        <v>99</v>
      </c>
      <c r="D36" s="39">
        <v>10</v>
      </c>
      <c r="E36" s="39">
        <v>17442.358369261001</v>
      </c>
      <c r="F36" s="39">
        <v>14320.3407004009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2017-01-28T02:27:33Z</dcterms:modified>
</cp:coreProperties>
</file>