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<sst xmlns="http://schemas.openxmlformats.org/spreadsheetml/2006/main" count="116" uniqueCount="76">
  <si>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</si>
  <si>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</si>
  <si>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</si>
  <si>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</si>
  <si>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</si>
  <si>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</si>
  <si>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</si>
  <si>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</si>
  <si>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</si>
  <si>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</si>
  <si>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</si>
  <si>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</si>
  <si>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</si>
  <si>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</si>
  <si>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</si>
  <si>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</si>
  <si>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</si>
  <si>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</si>
  <si>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</si>
  <si>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</si>
  <si>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</si>
  <si>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</si>
  <si>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</si>
  <si>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</si>
  <si>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</si>
  <si>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</si>
  <si>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</si>
  <si>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</si>
  <si>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</si>
  <si>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</si>
  <si>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</si>
  <si>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</si>
  <si>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</si>
  <si>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</si>
  <si>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</si>
  <si>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</si>
  <si>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</si>
  <si>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</si>
  <si>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</si>
  <si>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</si>
  <si>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</si>
  <si>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</si>
  <si>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</si>
  <si>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</si>
  <si>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</si>
  <si>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</si>
  <si>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</si>
  <si>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</si>
  <si>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</si>
  <si>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</si>
  <si>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</si>
  <si>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</si>
  <si>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</si>
  <si>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</si>
  <si>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</si>
  <si>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</si>
  <si>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</si>
  <si>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</si>
  <si>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</si>
  <si>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</si>
  <si>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</si>
  <si>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</si>
  <si>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</si>
  <si>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</si>
  <si>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</si>
  <si>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</si>
  <si>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</si>
  <si>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</si>
  <si>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</si>
  <si>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</si>
  <si>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</si>
  <si>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</si>
  <si>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</si>
  <si>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</si>
  <si>
    <t>74-赠品</t>
  </si>
  <si>
    <t>40-原材料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</si>
</sst>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4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5" fillId="0" borderId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8" fillId="38" borderId="21">
      <alignment vertical="center"/>
    </xf>
    <xf numFmtId="0" fontId="77" fillId="0" borderId="0"/>
    <xf numFmtId="180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78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1" applyNumberFormat="0" applyFill="0" applyAlignment="0" applyProtection="0">
      <alignment vertical="center"/>
    </xf>
    <xf numFmtId="0" fontId="83" fillId="0" borderId="2" applyNumberFormat="0" applyFill="0" applyAlignment="0" applyProtection="0">
      <alignment vertical="center"/>
    </xf>
    <xf numFmtId="0" fontId="84" fillId="0" borderId="3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8" fillId="5" borderId="4" applyNumberFormat="0" applyAlignment="0" applyProtection="0">
      <alignment vertical="center"/>
    </xf>
    <xf numFmtId="0" fontId="89" fillId="6" borderId="5" applyNumberFormat="0" applyAlignment="0" applyProtection="0">
      <alignment vertical="center"/>
    </xf>
    <xf numFmtId="0" fontId="90" fillId="6" borderId="4" applyNumberFormat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9" applyNumberFormat="0" applyFill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3" fillId="0" borderId="0" xfId="0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7" fillId="0" borderId="0" xfId="110"/>
    <xf numFmtId="0" fontId="78" fillId="0" borderId="0" xfId="110" applyNumberFormat="1" applyFont="1"/>
    <xf numFmtId="0" fontId="80" fillId="0" borderId="0" xfId="0" applyNumberFormat="1" applyFont="1" applyAlignment="1"/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99" fillId="0" borderId="0" xfId="110" applyNumberFormat="1" applyFont="1"/>
    <xf numFmtId="0" fontId="100" fillId="0" borderId="0" xfId="110" applyFont="1"/>
    <xf numFmtId="14" fontId="100" fillId="0" borderId="0" xfId="110" applyNumberFormat="1" applyFon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103" fillId="0" borderId="0" xfId="0" applyNumberFormat="1" applyFont="1" applyFill="1" applyBorder="1" applyAlignment="1" applyProtection="1">
      <alignment vertical="center"/>
    </xf>
    <xf numFmtId="0" fontId="103" fillId="0" borderId="0" xfId="0" applyNumberFormat="1" applyFont="1" applyFill="1" applyBorder="1" applyAlignment="1" applyProtection="1">
      <alignment wrapText="1"/>
    </xf>
    <xf numFmtId="0" fontId="104" fillId="0" borderId="0" xfId="0" applyNumberFormat="1" applyFont="1" applyFill="1" applyBorder="1" applyAlignment="1" applyProtection="1">
      <alignment horizontal="left" wrapText="1"/>
    </xf>
    <xf numFmtId="0" fontId="103" fillId="0" borderId="0" xfId="0" applyNumberFormat="1" applyFont="1" applyFill="1" applyBorder="1" applyAlignment="1" applyProtection="1">
      <alignment horizontal="right" vertical="center" wrapText="1"/>
    </xf>
    <xf numFmtId="0" fontId="105" fillId="0" borderId="19" xfId="0" applyNumberFormat="1" applyFont="1" applyFill="1" applyBorder="1" applyAlignment="1" applyProtection="1">
      <alignment horizontal="left" vertical="center" wrapText="1"/>
    </xf>
    <xf numFmtId="0" fontId="101" fillId="0" borderId="10" xfId="0" applyNumberFormat="1" applyFont="1" applyFill="1" applyBorder="1" applyAlignment="1" applyProtection="1">
      <alignment wrapText="1"/>
    </xf>
    <xf numFmtId="0" fontId="103" fillId="0" borderId="11" xfId="0" applyNumberFormat="1" applyFont="1" applyFill="1" applyBorder="1" applyAlignment="1" applyProtection="1">
      <alignment wrapText="1"/>
    </xf>
    <xf numFmtId="0" fontId="103" fillId="0" borderId="11" xfId="0" applyNumberFormat="1" applyFont="1" applyFill="1" applyBorder="1" applyAlignment="1" applyProtection="1">
      <alignment horizontal="right" vertical="center" wrapText="1"/>
    </xf>
    <xf numFmtId="49" fontId="101" fillId="33" borderId="10" xfId="0" applyNumberFormat="1" applyFont="1" applyFill="1" applyBorder="1" applyAlignment="1" applyProtection="1">
      <alignment vertical="center" wrapText="1"/>
    </xf>
    <xf numFmtId="49" fontId="101" fillId="33" borderId="12" xfId="0" applyNumberFormat="1" applyFont="1" applyFill="1" applyBorder="1" applyAlignment="1" applyProtection="1">
      <alignment vertical="center" wrapText="1"/>
    </xf>
    <xf numFmtId="0" fontId="101" fillId="33" borderId="10" xfId="0" applyNumberFormat="1" applyFont="1" applyFill="1" applyBorder="1" applyAlignment="1" applyProtection="1">
      <alignment vertical="center" wrapText="1"/>
    </xf>
    <xf numFmtId="0" fontId="101" fillId="33" borderId="13" xfId="0" applyNumberFormat="1" applyFont="1" applyFill="1" applyBorder="1" applyAlignment="1" applyProtection="1">
      <alignment vertical="center" wrapText="1"/>
    </xf>
    <xf numFmtId="0" fontId="101" fillId="33" borderId="15" xfId="0" applyNumberFormat="1" applyFont="1" applyFill="1" applyBorder="1" applyAlignment="1" applyProtection="1">
      <alignment vertical="center" wrapText="1"/>
    </xf>
    <xf numFmtId="0" fontId="101" fillId="33" borderId="12" xfId="0" applyNumberFormat="1" applyFont="1" applyFill="1" applyBorder="1" applyAlignment="1" applyProtection="1">
      <alignment vertical="center" wrapText="1"/>
    </xf>
    <xf numFmtId="49" fontId="102" fillId="33" borderId="13" xfId="0" applyNumberFormat="1" applyFont="1" applyFill="1" applyBorder="1" applyAlignment="1" applyProtection="1">
      <alignment horizontal="left" vertical="top" wrapText="1"/>
    </xf>
    <xf numFmtId="49" fontId="102" fillId="33" borderId="15" xfId="0" applyNumberFormat="1" applyFont="1" applyFill="1" applyBorder="1" applyAlignment="1" applyProtection="1">
      <alignment horizontal="left" vertical="top" wrapText="1"/>
    </xf>
    <xf numFmtId="49" fontId="102" fillId="33" borderId="14" xfId="0" applyNumberFormat="1" applyFont="1" applyFill="1" applyBorder="1" applyAlignment="1" applyProtection="1">
      <alignment horizontal="left" vertical="top" wrapText="1"/>
    </xf>
    <xf numFmtId="4" fontId="102" fillId="34" borderId="10" xfId="0" applyNumberFormat="1" applyFont="1" applyFill="1" applyBorder="1" applyAlignment="1" applyProtection="1">
      <alignment horizontal="right" vertical="top" wrapText="1"/>
    </xf>
    <xf numFmtId="0" fontId="102" fillId="34" borderId="10" xfId="0" applyNumberFormat="1" applyFont="1" applyFill="1" applyBorder="1" applyAlignment="1" applyProtection="1">
      <alignment horizontal="right" vertical="top" wrapText="1"/>
    </xf>
    <xf numFmtId="176" fontId="102" fillId="34" borderId="10" xfId="0" applyNumberFormat="1" applyFont="1" applyFill="1" applyBorder="1" applyAlignment="1" applyProtection="1">
      <alignment horizontal="right" vertical="top" wrapText="1"/>
    </xf>
    <xf numFmtId="176" fontId="102" fillId="34" borderId="12" xfId="0" applyNumberFormat="1" applyFont="1" applyFill="1" applyBorder="1" applyAlignment="1" applyProtection="1">
      <alignment horizontal="right" vertical="top" wrapText="1"/>
    </xf>
    <xf numFmtId="14" fontId="101" fillId="33" borderId="12" xfId="0" applyNumberFormat="1" applyFont="1" applyFill="1" applyBorder="1" applyAlignment="1" applyProtection="1">
      <alignment vertical="center" wrapText="1"/>
    </xf>
    <xf numFmtId="14" fontId="101" fillId="33" borderId="17" xfId="0" applyNumberFormat="1" applyFont="1" applyFill="1" applyBorder="1" applyAlignment="1" applyProtection="1">
      <alignment vertical="center" wrapText="1"/>
    </xf>
    <xf numFmtId="14" fontId="101" fillId="33" borderId="16" xfId="0" applyNumberFormat="1" applyFont="1" applyFill="1" applyBorder="1" applyAlignment="1" applyProtection="1">
      <alignment vertical="center" wrapText="1"/>
    </xf>
    <xf numFmtId="49" fontId="101" fillId="33" borderId="13" xfId="0" applyNumberFormat="1" applyFont="1" applyFill="1" applyBorder="1" applyAlignment="1" applyProtection="1">
      <alignment horizontal="left" vertical="top" wrapText="1"/>
    </xf>
    <xf numFmtId="49" fontId="101" fillId="33" borderId="15" xfId="0" applyNumberFormat="1" applyFont="1" applyFill="1" applyBorder="1" applyAlignment="1" applyProtection="1">
      <alignment horizontal="left" vertical="top" wrapText="1"/>
    </xf>
    <xf numFmtId="4" fontId="101" fillId="35" borderId="10" xfId="0" applyNumberFormat="1" applyFont="1" applyFill="1" applyBorder="1" applyAlignment="1" applyProtection="1">
      <alignment horizontal="right" vertical="top" wrapText="1"/>
    </xf>
    <xf numFmtId="0" fontId="101" fillId="35" borderId="10" xfId="0" applyNumberFormat="1" applyFont="1" applyFill="1" applyBorder="1" applyAlignment="1" applyProtection="1">
      <alignment horizontal="right" vertical="top" wrapText="1"/>
    </xf>
    <xf numFmtId="176" fontId="101" fillId="35" borderId="10" xfId="0" applyNumberFormat="1" applyFont="1" applyFill="1" applyBorder="1" applyAlignment="1" applyProtection="1">
      <alignment horizontal="right" vertical="top" wrapText="1"/>
    </xf>
    <xf numFmtId="176" fontId="101" fillId="35" borderId="12" xfId="0" applyNumberFormat="1" applyFont="1" applyFill="1" applyBorder="1" applyAlignment="1" applyProtection="1">
      <alignment horizontal="right" vertical="top" wrapText="1"/>
    </xf>
    <xf numFmtId="0" fontId="101" fillId="35" borderId="12" xfId="0" applyNumberFormat="1" applyFont="1" applyFill="1" applyBorder="1" applyAlignment="1" applyProtection="1">
      <alignment horizontal="right" vertical="top" wrapText="1"/>
    </xf>
    <xf numFmtId="4" fontId="101" fillId="35" borderId="13" xfId="0" applyNumberFormat="1" applyFont="1" applyFill="1" applyBorder="1" applyAlignment="1" applyProtection="1">
      <alignment horizontal="right" vertical="top" wrapText="1"/>
    </xf>
    <xf numFmtId="0" fontId="101" fillId="35" borderId="13" xfId="0" applyNumberFormat="1" applyFont="1" applyFill="1" applyBorder="1" applyAlignment="1" applyProtection="1">
      <alignment horizontal="right" vertical="top" wrapText="1"/>
    </xf>
    <xf numFmtId="176" fontId="101" fillId="35" borderId="13" xfId="0" applyNumberFormat="1" applyFont="1" applyFill="1" applyBorder="1" applyAlignment="1" applyProtection="1">
      <alignment horizontal="right" vertical="top" wrapText="1"/>
    </xf>
    <xf numFmtId="176" fontId="101" fillId="35" borderId="20" xfId="0" applyNumberFormat="1" applyFont="1" applyFill="1" applyBorder="1" applyAlignment="1" applyProtection="1">
      <alignment horizontal="right" vertical="top" wrapText="1"/>
    </xf>
  </cellXfs>
  <cellStyles count="523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4" sqref="K14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8" t="s">
        <v>4</v>
      </c>
      <c r="D2" s="48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9" t="s">
        <v>5</v>
      </c>
      <c r="B3" s="49"/>
      <c r="C3" s="49"/>
      <c r="D3" s="49"/>
      <c r="E3" s="15">
        <f>SUM(E4:E42)</f>
        <v>27217835.194400005</v>
      </c>
      <c r="F3" s="25">
        <f>RA!I7</f>
        <v>3112404.8739999998</v>
      </c>
      <c r="G3" s="16">
        <f>SUM(G4:G42)</f>
        <v>24105430.3204</v>
      </c>
      <c r="H3" s="27">
        <f>RA!J7</f>
        <v>11.435166874110401</v>
      </c>
      <c r="I3" s="20">
        <f>SUM(I4:I42)</f>
        <v>27217840.673573319</v>
      </c>
      <c r="J3" s="21">
        <f>SUM(J4:J42)</f>
        <v>24105430.302685544</v>
      </c>
      <c r="K3" s="22">
        <f>E3-I3</f>
        <v>-5.4791733138263226</v>
      </c>
      <c r="L3" s="22">
        <f>G3-J3</f>
        <v>1.7714455723762512E-2</v>
      </c>
    </row>
    <row r="4" spans="1:13" x14ac:dyDescent="0.2">
      <c r="A4" s="50">
        <f>RA!A8</f>
        <v>42764</v>
      </c>
      <c r="B4" s="12">
        <v>12</v>
      </c>
      <c r="C4" s="45" t="s">
        <v>6</v>
      </c>
      <c r="D4" s="45"/>
      <c r="E4" s="15">
        <f>IFERROR(VLOOKUP(C4,RA!B:D,3,0),0)</f>
        <v>881385.71440000006</v>
      </c>
      <c r="F4" s="25">
        <f>IFERROR(VLOOKUP(C4,RA!B:I,8,0),0)</f>
        <v>246769.48430000001</v>
      </c>
      <c r="G4" s="16">
        <f t="shared" ref="G4:G42" si="0">E4-F4</f>
        <v>634616.23010000004</v>
      </c>
      <c r="H4" s="27">
        <f>RA!J8</f>
        <v>27.997899247548801</v>
      </c>
      <c r="I4" s="20">
        <f>IFERROR(VLOOKUP(B4,RMS!C:E,3,FALSE),0)</f>
        <v>881386.73764786299</v>
      </c>
      <c r="J4" s="21">
        <f>IFERROR(VLOOKUP(B4,RMS!C:F,4,FALSE),0)</f>
        <v>634616.23058290605</v>
      </c>
      <c r="K4" s="22">
        <f t="shared" ref="K4:K42" si="1">E4-I4</f>
        <v>-1.0232478629332036</v>
      </c>
      <c r="L4" s="22">
        <f t="shared" ref="L4:L42" si="2">G4-J4</f>
        <v>-4.8290600534528494E-4</v>
      </c>
    </row>
    <row r="5" spans="1:13" x14ac:dyDescent="0.2">
      <c r="A5" s="50"/>
      <c r="B5" s="12">
        <v>13</v>
      </c>
      <c r="C5" s="45" t="s">
        <v>7</v>
      </c>
      <c r="D5" s="45"/>
      <c r="E5" s="15">
        <f>IFERROR(VLOOKUP(C5,RA!B:D,3,0),0)</f>
        <v>147392.3118</v>
      </c>
      <c r="F5" s="25">
        <f>IFERROR(VLOOKUP(C5,RA!B:I,8,0),0)</f>
        <v>35733.264600000002</v>
      </c>
      <c r="G5" s="16">
        <f t="shared" si="0"/>
        <v>111659.0472</v>
      </c>
      <c r="H5" s="27">
        <f>RA!J9</f>
        <v>24.2436421300504</v>
      </c>
      <c r="I5" s="20">
        <f>IFERROR(VLOOKUP(B5,RMS!C:E,3,FALSE),0)</f>
        <v>147392.33974359001</v>
      </c>
      <c r="J5" s="21">
        <f>IFERROR(VLOOKUP(B5,RMS!C:F,4,FALSE),0)</f>
        <v>111659.057882906</v>
      </c>
      <c r="K5" s="22">
        <f t="shared" si="1"/>
        <v>-2.794359001563862E-2</v>
      </c>
      <c r="L5" s="22">
        <f t="shared" si="2"/>
        <v>-1.068290599505417E-2</v>
      </c>
      <c r="M5" s="32"/>
    </row>
    <row r="6" spans="1:13" x14ac:dyDescent="0.2">
      <c r="A6" s="50"/>
      <c r="B6" s="12">
        <v>14</v>
      </c>
      <c r="C6" s="45" t="s">
        <v>8</v>
      </c>
      <c r="D6" s="45"/>
      <c r="E6" s="15">
        <f>IFERROR(VLOOKUP(C6,RA!B:D,3,0),0)</f>
        <v>472113.1998</v>
      </c>
      <c r="F6" s="25">
        <f>IFERROR(VLOOKUP(C6,RA!B:I,8,0),0)</f>
        <v>114357.5117</v>
      </c>
      <c r="G6" s="16">
        <f t="shared" si="0"/>
        <v>357755.68810000003</v>
      </c>
      <c r="H6" s="27">
        <f>RA!J10</f>
        <v>24.222477098383401</v>
      </c>
      <c r="I6" s="20">
        <f>IFERROR(VLOOKUP(B6,RMS!C:E,3,FALSE),0)</f>
        <v>472114.58319818502</v>
      </c>
      <c r="J6" s="21">
        <f>IFERROR(VLOOKUP(B6,RMS!C:F,4,FALSE),0)</f>
        <v>357755.68764460401</v>
      </c>
      <c r="K6" s="22">
        <f>E6-I6</f>
        <v>-1.38339818501845</v>
      </c>
      <c r="L6" s="22">
        <f t="shared" si="2"/>
        <v>4.553960170596838E-4</v>
      </c>
      <c r="M6" s="32"/>
    </row>
    <row r="7" spans="1:13" x14ac:dyDescent="0.2">
      <c r="A7" s="50"/>
      <c r="B7" s="12">
        <v>15</v>
      </c>
      <c r="C7" s="45" t="s">
        <v>9</v>
      </c>
      <c r="D7" s="45"/>
      <c r="E7" s="15">
        <f>IFERROR(VLOOKUP(C7,RA!B:D,3,0),0)</f>
        <v>81228.168399999995</v>
      </c>
      <c r="F7" s="25">
        <f>IFERROR(VLOOKUP(C7,RA!B:I,8,0),0)</f>
        <v>18782.182100000002</v>
      </c>
      <c r="G7" s="16">
        <f t="shared" si="0"/>
        <v>62445.98629999999</v>
      </c>
      <c r="H7" s="27">
        <f>RA!J11</f>
        <v>23.1227448186558</v>
      </c>
      <c r="I7" s="20">
        <f>IFERROR(VLOOKUP(B7,RMS!C:E,3,FALSE),0)</f>
        <v>81228.210141880307</v>
      </c>
      <c r="J7" s="21">
        <f>IFERROR(VLOOKUP(B7,RMS!C:F,4,FALSE),0)</f>
        <v>62445.986871046101</v>
      </c>
      <c r="K7" s="22">
        <f t="shared" si="1"/>
        <v>-4.1741880311747082E-2</v>
      </c>
      <c r="L7" s="22">
        <f t="shared" si="2"/>
        <v>-5.7104611187241971E-4</v>
      </c>
      <c r="M7" s="32"/>
    </row>
    <row r="8" spans="1:13" x14ac:dyDescent="0.2">
      <c r="A8" s="50"/>
      <c r="B8" s="12">
        <v>16</v>
      </c>
      <c r="C8" s="45" t="s">
        <v>10</v>
      </c>
      <c r="D8" s="45"/>
      <c r="E8" s="15">
        <f>IFERROR(VLOOKUP(C8,RA!B:D,3,0),0)</f>
        <v>125682.46309999999</v>
      </c>
      <c r="F8" s="25">
        <f>IFERROR(VLOOKUP(C8,RA!B:I,8,0),0)</f>
        <v>24841.837200000002</v>
      </c>
      <c r="G8" s="16">
        <f t="shared" si="0"/>
        <v>100840.62589999998</v>
      </c>
      <c r="H8" s="27">
        <f>RA!J12</f>
        <v>19.765555660883599</v>
      </c>
      <c r="I8" s="20">
        <f>IFERROR(VLOOKUP(B8,RMS!C:E,3,FALSE),0)</f>
        <v>125682.456388889</v>
      </c>
      <c r="J8" s="21">
        <f>IFERROR(VLOOKUP(B8,RMS!C:F,4,FALSE),0)</f>
        <v>100840.625105983</v>
      </c>
      <c r="K8" s="22">
        <f t="shared" si="1"/>
        <v>6.7111109965480864E-3</v>
      </c>
      <c r="L8" s="22">
        <f t="shared" si="2"/>
        <v>7.9401698894798756E-4</v>
      </c>
      <c r="M8" s="32"/>
    </row>
    <row r="9" spans="1:13" x14ac:dyDescent="0.2">
      <c r="A9" s="50"/>
      <c r="B9" s="12">
        <v>17</v>
      </c>
      <c r="C9" s="45" t="s">
        <v>11</v>
      </c>
      <c r="D9" s="45"/>
      <c r="E9" s="15">
        <f>IFERROR(VLOOKUP(C9,RA!B:D,3,0),0)</f>
        <v>331899.32290000003</v>
      </c>
      <c r="F9" s="25">
        <f>IFERROR(VLOOKUP(C9,RA!B:I,8,0),0)</f>
        <v>99682.966400000005</v>
      </c>
      <c r="G9" s="16">
        <f t="shared" si="0"/>
        <v>232216.35650000002</v>
      </c>
      <c r="H9" s="27">
        <f>RA!J13</f>
        <v>30.034097547717501</v>
      </c>
      <c r="I9" s="20">
        <f>IFERROR(VLOOKUP(B9,RMS!C:E,3,FALSE),0)</f>
        <v>331899.51618034201</v>
      </c>
      <c r="J9" s="21">
        <f>IFERROR(VLOOKUP(B9,RMS!C:F,4,FALSE),0)</f>
        <v>232216.35679059799</v>
      </c>
      <c r="K9" s="22">
        <f t="shared" si="1"/>
        <v>-0.19328034197678789</v>
      </c>
      <c r="L9" s="22">
        <f t="shared" si="2"/>
        <v>-2.9059796361252666E-4</v>
      </c>
      <c r="M9" s="32"/>
    </row>
    <row r="10" spans="1:13" x14ac:dyDescent="0.2">
      <c r="A10" s="50"/>
      <c r="B10" s="12">
        <v>18</v>
      </c>
      <c r="C10" s="45" t="s">
        <v>12</v>
      </c>
      <c r="D10" s="45"/>
      <c r="E10" s="15">
        <f>IFERROR(VLOOKUP(C10,RA!B:D,3,0),0)</f>
        <v>101369.9966</v>
      </c>
      <c r="F10" s="25">
        <f>IFERROR(VLOOKUP(C10,RA!B:I,8,0),0)</f>
        <v>22494.9539</v>
      </c>
      <c r="G10" s="16">
        <f t="shared" si="0"/>
        <v>78875.042699999991</v>
      </c>
      <c r="H10" s="27">
        <f>RA!J14</f>
        <v>22.190938793027399</v>
      </c>
      <c r="I10" s="20">
        <f>IFERROR(VLOOKUP(B10,RMS!C:E,3,FALSE),0)</f>
        <v>101369.994744444</v>
      </c>
      <c r="J10" s="21">
        <f>IFERROR(VLOOKUP(B10,RMS!C:F,4,FALSE),0)</f>
        <v>78875.042511111096</v>
      </c>
      <c r="K10" s="22">
        <f t="shared" si="1"/>
        <v>1.8555559945525602E-3</v>
      </c>
      <c r="L10" s="22">
        <f t="shared" si="2"/>
        <v>1.8888889462687075E-4</v>
      </c>
      <c r="M10" s="32"/>
    </row>
    <row r="11" spans="1:13" x14ac:dyDescent="0.2">
      <c r="A11" s="50"/>
      <c r="B11" s="12">
        <v>19</v>
      </c>
      <c r="C11" s="45" t="s">
        <v>13</v>
      </c>
      <c r="D11" s="45"/>
      <c r="E11" s="15">
        <f>IFERROR(VLOOKUP(C11,RA!B:D,3,0),0)</f>
        <v>95385.133900000001</v>
      </c>
      <c r="F11" s="25">
        <f>IFERROR(VLOOKUP(C11,RA!B:I,8,0),0)</f>
        <v>2654.8002999999999</v>
      </c>
      <c r="G11" s="16">
        <f t="shared" si="0"/>
        <v>92730.333599999998</v>
      </c>
      <c r="H11" s="27">
        <f>RA!J15</f>
        <v>2.7832432491872798</v>
      </c>
      <c r="I11" s="20">
        <f>IFERROR(VLOOKUP(B11,RMS!C:E,3,FALSE),0)</f>
        <v>95385.296236752096</v>
      </c>
      <c r="J11" s="21">
        <f>IFERROR(VLOOKUP(B11,RMS!C:F,4,FALSE),0)</f>
        <v>92730.334047863202</v>
      </c>
      <c r="K11" s="22">
        <f t="shared" si="1"/>
        <v>-0.16233675209514331</v>
      </c>
      <c r="L11" s="22">
        <f t="shared" si="2"/>
        <v>-4.4786320358980447E-4</v>
      </c>
      <c r="M11" s="32"/>
    </row>
    <row r="12" spans="1:13" x14ac:dyDescent="0.2">
      <c r="A12" s="50"/>
      <c r="B12" s="12">
        <v>21</v>
      </c>
      <c r="C12" s="45" t="s">
        <v>14</v>
      </c>
      <c r="D12" s="45"/>
      <c r="E12" s="15">
        <f>IFERROR(VLOOKUP(C12,RA!B:D,3,0),0)</f>
        <v>3236870.1398999998</v>
      </c>
      <c r="F12" s="25">
        <f>IFERROR(VLOOKUP(C12,RA!B:I,8,0),0)</f>
        <v>-265501.38439999998</v>
      </c>
      <c r="G12" s="16">
        <f t="shared" si="0"/>
        <v>3502371.5242999997</v>
      </c>
      <c r="H12" s="27">
        <f>RA!J16</f>
        <v>-8.20241075251176</v>
      </c>
      <c r="I12" s="20">
        <f>IFERROR(VLOOKUP(B12,RMS!C:E,3,FALSE),0)</f>
        <v>3236870.0694048898</v>
      </c>
      <c r="J12" s="21">
        <f>IFERROR(VLOOKUP(B12,RMS!C:F,4,FALSE),0)</f>
        <v>3502371.5241940198</v>
      </c>
      <c r="K12" s="22">
        <f t="shared" si="1"/>
        <v>7.0495110005140305E-2</v>
      </c>
      <c r="L12" s="22">
        <f t="shared" si="2"/>
        <v>1.0597985237836838E-4</v>
      </c>
      <c r="M12" s="32"/>
    </row>
    <row r="13" spans="1:13" x14ac:dyDescent="0.2">
      <c r="A13" s="50"/>
      <c r="B13" s="12">
        <v>22</v>
      </c>
      <c r="C13" s="45" t="s">
        <v>15</v>
      </c>
      <c r="D13" s="45"/>
      <c r="E13" s="15">
        <f>IFERROR(VLOOKUP(C13,RA!B:D,3,0),0)</f>
        <v>4122934.3092</v>
      </c>
      <c r="F13" s="25">
        <f>IFERROR(VLOOKUP(C13,RA!B:I,8,0),0)</f>
        <v>710512.58990000002</v>
      </c>
      <c r="G13" s="16">
        <f t="shared" si="0"/>
        <v>3412421.7193</v>
      </c>
      <c r="H13" s="27">
        <f>RA!J17</f>
        <v>17.233177553048801</v>
      </c>
      <c r="I13" s="20">
        <f>IFERROR(VLOOKUP(B13,RMS!C:E,3,FALSE),0)</f>
        <v>4122934.2584666698</v>
      </c>
      <c r="J13" s="21">
        <f>IFERROR(VLOOKUP(B13,RMS!C:F,4,FALSE),0)</f>
        <v>3412421.71584957</v>
      </c>
      <c r="K13" s="22">
        <f t="shared" si="1"/>
        <v>5.0733330193907022E-2</v>
      </c>
      <c r="L13" s="22">
        <f t="shared" si="2"/>
        <v>3.4504299983382225E-3</v>
      </c>
      <c r="M13" s="32"/>
    </row>
    <row r="14" spans="1:13" x14ac:dyDescent="0.2">
      <c r="A14" s="50"/>
      <c r="B14" s="12">
        <v>23</v>
      </c>
      <c r="C14" s="45" t="s">
        <v>16</v>
      </c>
      <c r="D14" s="45"/>
      <c r="E14" s="15">
        <f>IFERROR(VLOOKUP(C14,RA!B:D,3,0),0)</f>
        <v>3713136.8676</v>
      </c>
      <c r="F14" s="25">
        <f>IFERROR(VLOOKUP(C14,RA!B:I,8,0),0)</f>
        <v>422050.42119999998</v>
      </c>
      <c r="G14" s="16">
        <f t="shared" si="0"/>
        <v>3291086.4463999998</v>
      </c>
      <c r="H14" s="27">
        <f>RA!J18</f>
        <v>11.366411641938599</v>
      </c>
      <c r="I14" s="20">
        <f>IFERROR(VLOOKUP(B14,RMS!C:E,3,FALSE),0)</f>
        <v>3713137.5629666699</v>
      </c>
      <c r="J14" s="21">
        <f>IFERROR(VLOOKUP(B14,RMS!C:F,4,FALSE),0)</f>
        <v>3291086.4107965799</v>
      </c>
      <c r="K14" s="22">
        <f t="shared" si="1"/>
        <v>-0.69536666991189122</v>
      </c>
      <c r="L14" s="22">
        <f t="shared" si="2"/>
        <v>3.5603419877588749E-2</v>
      </c>
      <c r="M14" s="32"/>
    </row>
    <row r="15" spans="1:13" x14ac:dyDescent="0.2">
      <c r="A15" s="50"/>
      <c r="B15" s="12">
        <v>24</v>
      </c>
      <c r="C15" s="45" t="s">
        <v>17</v>
      </c>
      <c r="D15" s="45"/>
      <c r="E15" s="15">
        <f>IFERROR(VLOOKUP(C15,RA!B:D,3,0),0)</f>
        <v>1954383.7716999999</v>
      </c>
      <c r="F15" s="25">
        <f>IFERROR(VLOOKUP(C15,RA!B:I,8,0),0)</f>
        <v>183557.73740000001</v>
      </c>
      <c r="G15" s="16">
        <f t="shared" si="0"/>
        <v>1770826.0342999999</v>
      </c>
      <c r="H15" s="27">
        <f>RA!J19</f>
        <v>9.39210302797051</v>
      </c>
      <c r="I15" s="20">
        <f>IFERROR(VLOOKUP(B15,RMS!C:E,3,FALSE),0)</f>
        <v>1954383.54369402</v>
      </c>
      <c r="J15" s="21">
        <f>IFERROR(VLOOKUP(B15,RMS!C:F,4,FALSE),0)</f>
        <v>1770826.03161624</v>
      </c>
      <c r="K15" s="22">
        <f t="shared" si="1"/>
        <v>0.22800597990863025</v>
      </c>
      <c r="L15" s="22">
        <f t="shared" si="2"/>
        <v>2.6837598998099566E-3</v>
      </c>
      <c r="M15" s="32"/>
    </row>
    <row r="16" spans="1:13" x14ac:dyDescent="0.2">
      <c r="A16" s="50"/>
      <c r="B16" s="12">
        <v>25</v>
      </c>
      <c r="C16" s="45" t="s">
        <v>18</v>
      </c>
      <c r="D16" s="45"/>
      <c r="E16" s="15">
        <f>IFERROR(VLOOKUP(C16,RA!B:D,3,0),0)</f>
        <v>1481032.0356000001</v>
      </c>
      <c r="F16" s="25">
        <f>IFERROR(VLOOKUP(C16,RA!B:I,8,0),0)</f>
        <v>139383.2003</v>
      </c>
      <c r="G16" s="16">
        <f t="shared" si="0"/>
        <v>1341648.8353000002</v>
      </c>
      <c r="H16" s="27">
        <f>RA!J20</f>
        <v>9.4112211585978702</v>
      </c>
      <c r="I16" s="20">
        <f>IFERROR(VLOOKUP(B16,RMS!C:E,3,FALSE),0)</f>
        <v>1481032.46647763</v>
      </c>
      <c r="J16" s="21">
        <f>IFERROR(VLOOKUP(B16,RMS!C:F,4,FALSE),0)</f>
        <v>1341648.8352999999</v>
      </c>
      <c r="K16" s="22">
        <f t="shared" si="1"/>
        <v>-0.43087762990035117</v>
      </c>
      <c r="L16" s="22">
        <f t="shared" si="2"/>
        <v>0</v>
      </c>
      <c r="M16" s="32"/>
    </row>
    <row r="17" spans="1:13" x14ac:dyDescent="0.2">
      <c r="A17" s="50"/>
      <c r="B17" s="12">
        <v>26</v>
      </c>
      <c r="C17" s="45" t="s">
        <v>19</v>
      </c>
      <c r="D17" s="45"/>
      <c r="E17" s="15">
        <f>IFERROR(VLOOKUP(C17,RA!B:D,3,0),0)</f>
        <v>997579.8051</v>
      </c>
      <c r="F17" s="25">
        <f>IFERROR(VLOOKUP(C17,RA!B:I,8,0),0)</f>
        <v>137003.95619999999</v>
      </c>
      <c r="G17" s="16">
        <f t="shared" si="0"/>
        <v>860575.84889999998</v>
      </c>
      <c r="H17" s="27">
        <f>RA!J21</f>
        <v>13.7336336902155</v>
      </c>
      <c r="I17" s="20">
        <f>IFERROR(VLOOKUP(B17,RMS!C:E,3,FALSE),0)</f>
        <v>997579.40284687199</v>
      </c>
      <c r="J17" s="21">
        <f>IFERROR(VLOOKUP(B17,RMS!C:F,4,FALSE),0)</f>
        <v>860575.84877866996</v>
      </c>
      <c r="K17" s="22">
        <f t="shared" si="1"/>
        <v>0.40225312800612301</v>
      </c>
      <c r="L17" s="22">
        <f t="shared" si="2"/>
        <v>1.2133002746850252E-4</v>
      </c>
      <c r="M17" s="32"/>
    </row>
    <row r="18" spans="1:13" x14ac:dyDescent="0.2">
      <c r="A18" s="50"/>
      <c r="B18" s="12">
        <v>27</v>
      </c>
      <c r="C18" s="45" t="s">
        <v>20</v>
      </c>
      <c r="D18" s="45"/>
      <c r="E18" s="15">
        <f>IFERROR(VLOOKUP(C18,RA!B:D,3,0),0)</f>
        <v>1781664.9534</v>
      </c>
      <c r="F18" s="25">
        <f>IFERROR(VLOOKUP(C18,RA!B:I,8,0),0)</f>
        <v>169492.60939999999</v>
      </c>
      <c r="G18" s="16">
        <f t="shared" si="0"/>
        <v>1612172.344</v>
      </c>
      <c r="H18" s="27">
        <f>RA!J22</f>
        <v>9.5131584126719595</v>
      </c>
      <c r="I18" s="20">
        <f>IFERROR(VLOOKUP(B18,RMS!C:E,3,FALSE),0)</f>
        <v>1781666.31226058</v>
      </c>
      <c r="J18" s="21">
        <f>IFERROR(VLOOKUP(B18,RMS!C:F,4,FALSE),0)</f>
        <v>1612172.3442492699</v>
      </c>
      <c r="K18" s="22">
        <f t="shared" si="1"/>
        <v>-1.3588605800177902</v>
      </c>
      <c r="L18" s="22">
        <f t="shared" si="2"/>
        <v>-2.4926988407969475E-4</v>
      </c>
      <c r="M18" s="32"/>
    </row>
    <row r="19" spans="1:13" x14ac:dyDescent="0.2">
      <c r="A19" s="50"/>
      <c r="B19" s="12">
        <v>29</v>
      </c>
      <c r="C19" s="45" t="s">
        <v>21</v>
      </c>
      <c r="D19" s="45"/>
      <c r="E19" s="15">
        <f>IFERROR(VLOOKUP(C19,RA!B:D,3,0),0)</f>
        <v>1450467.8677999999</v>
      </c>
      <c r="F19" s="25">
        <f>IFERROR(VLOOKUP(C19,RA!B:I,8,0),0)</f>
        <v>198843.12530000001</v>
      </c>
      <c r="G19" s="16">
        <f t="shared" si="0"/>
        <v>1251624.7424999999</v>
      </c>
      <c r="H19" s="27">
        <f>RA!J23</f>
        <v>13.708895571854001</v>
      </c>
      <c r="I19" s="20">
        <f>IFERROR(VLOOKUP(B19,RMS!C:E,3,FALSE),0)</f>
        <v>1450468.8350153801</v>
      </c>
      <c r="J19" s="21">
        <f>IFERROR(VLOOKUP(B19,RMS!C:F,4,FALSE),0)</f>
        <v>1251624.7645008501</v>
      </c>
      <c r="K19" s="22">
        <f t="shared" si="1"/>
        <v>-0.96721538016572595</v>
      </c>
      <c r="L19" s="22">
        <f t="shared" si="2"/>
        <v>-2.2000850178301334E-2</v>
      </c>
      <c r="M19" s="32"/>
    </row>
    <row r="20" spans="1:13" x14ac:dyDescent="0.2">
      <c r="A20" s="50"/>
      <c r="B20" s="12">
        <v>31</v>
      </c>
      <c r="C20" s="45" t="s">
        <v>22</v>
      </c>
      <c r="D20" s="45"/>
      <c r="E20" s="15">
        <f>IFERROR(VLOOKUP(C20,RA!B:D,3,0),0)</f>
        <v>523028.15419999999</v>
      </c>
      <c r="F20" s="25">
        <f>IFERROR(VLOOKUP(C20,RA!B:I,8,0),0)</f>
        <v>79988.675499999998</v>
      </c>
      <c r="G20" s="16">
        <f t="shared" si="0"/>
        <v>443039.47869999998</v>
      </c>
      <c r="H20" s="27">
        <f>RA!J24</f>
        <v>15.2933785414185</v>
      </c>
      <c r="I20" s="20">
        <f>IFERROR(VLOOKUP(B20,RMS!C:E,3,FALSE),0)</f>
        <v>523028.145222063</v>
      </c>
      <c r="J20" s="21">
        <f>IFERROR(VLOOKUP(B20,RMS!C:F,4,FALSE),0)</f>
        <v>443039.48714907398</v>
      </c>
      <c r="K20" s="22">
        <f t="shared" si="1"/>
        <v>8.9779369882307947E-3</v>
      </c>
      <c r="L20" s="22">
        <f t="shared" si="2"/>
        <v>-8.4490739973261952E-3</v>
      </c>
      <c r="M20" s="32"/>
    </row>
    <row r="21" spans="1:13" x14ac:dyDescent="0.2">
      <c r="A21" s="50"/>
      <c r="B21" s="12">
        <v>32</v>
      </c>
      <c r="C21" s="45" t="s">
        <v>23</v>
      </c>
      <c r="D21" s="45"/>
      <c r="E21" s="15">
        <f>IFERROR(VLOOKUP(C21,RA!B:D,3,0),0)</f>
        <v>532731.62490000005</v>
      </c>
      <c r="F21" s="25">
        <f>IFERROR(VLOOKUP(C21,RA!B:I,8,0),0)</f>
        <v>65342.1803</v>
      </c>
      <c r="G21" s="16">
        <f t="shared" si="0"/>
        <v>467389.44460000005</v>
      </c>
      <c r="H21" s="27">
        <f>RA!J25</f>
        <v>12.265496780347</v>
      </c>
      <c r="I21" s="20">
        <f>IFERROR(VLOOKUP(B21,RMS!C:E,3,FALSE),0)</f>
        <v>532731.61724299996</v>
      </c>
      <c r="J21" s="21">
        <f>IFERROR(VLOOKUP(B21,RMS!C:F,4,FALSE),0)</f>
        <v>467389.41618800699</v>
      </c>
      <c r="K21" s="22">
        <f t="shared" si="1"/>
        <v>7.6570000965148211E-3</v>
      </c>
      <c r="L21" s="22">
        <f t="shared" si="2"/>
        <v>2.8411993058398366E-2</v>
      </c>
      <c r="M21" s="32"/>
    </row>
    <row r="22" spans="1:13" x14ac:dyDescent="0.2">
      <c r="A22" s="50"/>
      <c r="B22" s="12">
        <v>33</v>
      </c>
      <c r="C22" s="45" t="s">
        <v>24</v>
      </c>
      <c r="D22" s="45"/>
      <c r="E22" s="15">
        <f>IFERROR(VLOOKUP(C22,RA!B:D,3,0),0)</f>
        <v>524733.68359999999</v>
      </c>
      <c r="F22" s="25">
        <f>IFERROR(VLOOKUP(C22,RA!B:I,8,0),0)</f>
        <v>115065.4765</v>
      </c>
      <c r="G22" s="16">
        <f t="shared" si="0"/>
        <v>409668.2071</v>
      </c>
      <c r="H22" s="27">
        <f>RA!J26</f>
        <v>21.928357202186699</v>
      </c>
      <c r="I22" s="20">
        <f>IFERROR(VLOOKUP(B22,RMS!C:E,3,FALSE),0)</f>
        <v>524733.67368555302</v>
      </c>
      <c r="J22" s="21">
        <f>IFERROR(VLOOKUP(B22,RMS!C:F,4,FALSE),0)</f>
        <v>409668.21572438802</v>
      </c>
      <c r="K22" s="22">
        <f t="shared" si="1"/>
        <v>9.9144469713792205E-3</v>
      </c>
      <c r="L22" s="22">
        <f t="shared" si="2"/>
        <v>-8.6243880214169621E-3</v>
      </c>
      <c r="M22" s="32"/>
    </row>
    <row r="23" spans="1:13" x14ac:dyDescent="0.2">
      <c r="A23" s="50"/>
      <c r="B23" s="12">
        <v>34</v>
      </c>
      <c r="C23" s="45" t="s">
        <v>25</v>
      </c>
      <c r="D23" s="45"/>
      <c r="E23" s="15">
        <f>IFERROR(VLOOKUP(C23,RA!B:D,3,0),0)</f>
        <v>246829.53030000001</v>
      </c>
      <c r="F23" s="25">
        <f>IFERROR(VLOOKUP(C23,RA!B:I,8,0),0)</f>
        <v>63929.176599999999</v>
      </c>
      <c r="G23" s="16">
        <f t="shared" si="0"/>
        <v>182900.35370000001</v>
      </c>
      <c r="H23" s="27">
        <f>RA!J27</f>
        <v>25.9001329874507</v>
      </c>
      <c r="I23" s="20">
        <f>IFERROR(VLOOKUP(B23,RMS!C:E,3,FALSE),0)</f>
        <v>246829.50322676799</v>
      </c>
      <c r="J23" s="21">
        <f>IFERROR(VLOOKUP(B23,RMS!C:F,4,FALSE),0)</f>
        <v>182900.357027933</v>
      </c>
      <c r="K23" s="22">
        <f t="shared" si="1"/>
        <v>2.7073232020484284E-2</v>
      </c>
      <c r="L23" s="22">
        <f t="shared" si="2"/>
        <v>-3.3279329945798963E-3</v>
      </c>
      <c r="M23" s="32"/>
    </row>
    <row r="24" spans="1:13" x14ac:dyDescent="0.2">
      <c r="A24" s="50"/>
      <c r="B24" s="12">
        <v>35</v>
      </c>
      <c r="C24" s="45" t="s">
        <v>26</v>
      </c>
      <c r="D24" s="45"/>
      <c r="E24" s="15">
        <f>IFERROR(VLOOKUP(C24,RA!B:D,3,0),0)</f>
        <v>890822.84290000005</v>
      </c>
      <c r="F24" s="25">
        <f>IFERROR(VLOOKUP(C24,RA!B:I,8,0),0)</f>
        <v>47874.515200000002</v>
      </c>
      <c r="G24" s="16">
        <f t="shared" si="0"/>
        <v>842948.32770000002</v>
      </c>
      <c r="H24" s="27">
        <f>RA!J28</f>
        <v>5.37419034340751</v>
      </c>
      <c r="I24" s="20">
        <f>IFERROR(VLOOKUP(B24,RMS!C:E,3,FALSE),0)</f>
        <v>890822.84319380496</v>
      </c>
      <c r="J24" s="21">
        <f>IFERROR(VLOOKUP(B24,RMS!C:F,4,FALSE),0)</f>
        <v>842948.31479911495</v>
      </c>
      <c r="K24" s="22">
        <f t="shared" si="1"/>
        <v>-2.9380491469055414E-4</v>
      </c>
      <c r="L24" s="22">
        <f t="shared" si="2"/>
        <v>1.2900885078124702E-2</v>
      </c>
      <c r="M24" s="32"/>
    </row>
    <row r="25" spans="1:13" x14ac:dyDescent="0.2">
      <c r="A25" s="50"/>
      <c r="B25" s="12">
        <v>36</v>
      </c>
      <c r="C25" s="45" t="s">
        <v>27</v>
      </c>
      <c r="D25" s="45"/>
      <c r="E25" s="15">
        <f>IFERROR(VLOOKUP(C25,RA!B:D,3,0),0)</f>
        <v>746210.41240000003</v>
      </c>
      <c r="F25" s="25">
        <f>IFERROR(VLOOKUP(C25,RA!B:I,8,0),0)</f>
        <v>163416.80249999999</v>
      </c>
      <c r="G25" s="16">
        <f t="shared" si="0"/>
        <v>582793.60990000004</v>
      </c>
      <c r="H25" s="27">
        <f>RA!J29</f>
        <v>21.899560738426398</v>
      </c>
      <c r="I25" s="20">
        <f>IFERROR(VLOOKUP(B25,RMS!C:E,3,FALSE),0)</f>
        <v>746210.41530176997</v>
      </c>
      <c r="J25" s="21">
        <f>IFERROR(VLOOKUP(B25,RMS!C:F,4,FALSE),0)</f>
        <v>582793.60819025605</v>
      </c>
      <c r="K25" s="22">
        <f t="shared" si="1"/>
        <v>-2.9017699416726828E-3</v>
      </c>
      <c r="L25" s="22">
        <f t="shared" si="2"/>
        <v>1.7097439849749207E-3</v>
      </c>
      <c r="M25" s="32"/>
    </row>
    <row r="26" spans="1:13" x14ac:dyDescent="0.2">
      <c r="A26" s="50"/>
      <c r="B26" s="12">
        <v>37</v>
      </c>
      <c r="C26" s="45" t="s">
        <v>63</v>
      </c>
      <c r="D26" s="45"/>
      <c r="E26" s="15">
        <f>IFERROR(VLOOKUP(C26,RA!B:D,3,0),0)</f>
        <v>1234087.2372999999</v>
      </c>
      <c r="F26" s="25">
        <f>IFERROR(VLOOKUP(C26,RA!B:I,8,0),0)</f>
        <v>160542.61540000001</v>
      </c>
      <c r="G26" s="16">
        <f t="shared" si="0"/>
        <v>1073544.6218999999</v>
      </c>
      <c r="H26" s="27">
        <f>RA!J30</f>
        <v>13.009016749192201</v>
      </c>
      <c r="I26" s="20">
        <f>IFERROR(VLOOKUP(B26,RMS!C:E,3,FALSE),0)</f>
        <v>1234087.27909469</v>
      </c>
      <c r="J26" s="21">
        <f>IFERROR(VLOOKUP(B26,RMS!C:F,4,FALSE),0)</f>
        <v>1073544.6061366</v>
      </c>
      <c r="K26" s="22">
        <f t="shared" si="1"/>
        <v>-4.1794690070673823E-2</v>
      </c>
      <c r="L26" s="22">
        <f t="shared" si="2"/>
        <v>1.5763399889692664E-2</v>
      </c>
      <c r="M26" s="32"/>
    </row>
    <row r="27" spans="1:13" x14ac:dyDescent="0.2">
      <c r="A27" s="50"/>
      <c r="B27" s="12">
        <v>38</v>
      </c>
      <c r="C27" s="45" t="s">
        <v>29</v>
      </c>
      <c r="D27" s="45"/>
      <c r="E27" s="15">
        <f>IFERROR(VLOOKUP(C27,RA!B:D,3,0),0)</f>
        <v>277440.09730000002</v>
      </c>
      <c r="F27" s="25">
        <f>IFERROR(VLOOKUP(C27,RA!B:I,8,0),0)</f>
        <v>29386.548599999998</v>
      </c>
      <c r="G27" s="16">
        <f t="shared" si="0"/>
        <v>248053.54870000001</v>
      </c>
      <c r="H27" s="27">
        <f>RA!J31</f>
        <v>10.592033698800201</v>
      </c>
      <c r="I27" s="20">
        <f>IFERROR(VLOOKUP(B27,RMS!C:E,3,FALSE),0)</f>
        <v>277440.100730973</v>
      </c>
      <c r="J27" s="21">
        <f>IFERROR(VLOOKUP(B27,RMS!C:F,4,FALSE),0)</f>
        <v>248053.54473185801</v>
      </c>
      <c r="K27" s="22">
        <f t="shared" si="1"/>
        <v>-3.4309729817323387E-3</v>
      </c>
      <c r="L27" s="22">
        <f t="shared" si="2"/>
        <v>3.9681420021224767E-3</v>
      </c>
      <c r="M27" s="32"/>
    </row>
    <row r="28" spans="1:13" x14ac:dyDescent="0.2">
      <c r="A28" s="50"/>
      <c r="B28" s="12">
        <v>39</v>
      </c>
      <c r="C28" s="45" t="s">
        <v>30</v>
      </c>
      <c r="D28" s="45"/>
      <c r="E28" s="15">
        <f>IFERROR(VLOOKUP(C28,RA!B:D,3,0),0)</f>
        <v>153292.51370000001</v>
      </c>
      <c r="F28" s="25">
        <f>IFERROR(VLOOKUP(C28,RA!B:I,8,0),0)</f>
        <v>38412.563300000002</v>
      </c>
      <c r="G28" s="16">
        <f t="shared" si="0"/>
        <v>114879.9504</v>
      </c>
      <c r="H28" s="27">
        <f>RA!J32</f>
        <v>25.058342624072999</v>
      </c>
      <c r="I28" s="20">
        <f>IFERROR(VLOOKUP(B28,RMS!C:E,3,FALSE),0)</f>
        <v>153292.47986330101</v>
      </c>
      <c r="J28" s="21">
        <f>IFERROR(VLOOKUP(B28,RMS!C:F,4,FALSE),0)</f>
        <v>114879.975728736</v>
      </c>
      <c r="K28" s="22">
        <f t="shared" si="1"/>
        <v>3.3836699003586546E-2</v>
      </c>
      <c r="L28" s="22">
        <f t="shared" si="2"/>
        <v>-2.532873599557206E-2</v>
      </c>
      <c r="M28" s="32"/>
    </row>
    <row r="29" spans="1:13" x14ac:dyDescent="0.2">
      <c r="A29" s="50"/>
      <c r="B29" s="12">
        <v>40</v>
      </c>
      <c r="C29" s="45" t="s">
        <v>64</v>
      </c>
      <c r="D29" s="45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50"/>
      <c r="B30" s="12">
        <v>42</v>
      </c>
      <c r="C30" s="45" t="s">
        <v>31</v>
      </c>
      <c r="D30" s="45"/>
      <c r="E30" s="15">
        <f>IFERROR(VLOOKUP(C30,RA!B:D,3,0),0)</f>
        <v>293455.59840000002</v>
      </c>
      <c r="F30" s="25">
        <f>IFERROR(VLOOKUP(C30,RA!B:I,8,0),0)</f>
        <v>40635.622900000002</v>
      </c>
      <c r="G30" s="16">
        <f t="shared" si="0"/>
        <v>252819.9755</v>
      </c>
      <c r="H30" s="27">
        <f>RA!J34</f>
        <v>13.8472815381804</v>
      </c>
      <c r="I30" s="20">
        <f>IFERROR(VLOOKUP(B30,RMS!C:E,3,FALSE),0)</f>
        <v>293455.59909999999</v>
      </c>
      <c r="J30" s="21">
        <f>IFERROR(VLOOKUP(B30,RMS!C:F,4,FALSE),0)</f>
        <v>252819.98069999999</v>
      </c>
      <c r="K30" s="22">
        <f t="shared" si="1"/>
        <v>-6.99999975040555E-4</v>
      </c>
      <c r="L30" s="22">
        <f t="shared" si="2"/>
        <v>-5.1999999850522727E-3</v>
      </c>
      <c r="M30" s="32"/>
    </row>
    <row r="31" spans="1:13" s="36" customFormat="1" ht="12" thickBot="1" x14ac:dyDescent="0.25">
      <c r="A31" s="50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10.531734075949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50"/>
      <c r="B32" s="12">
        <v>70</v>
      </c>
      <c r="C32" s="51" t="s">
        <v>61</v>
      </c>
      <c r="D32" s="52"/>
      <c r="E32" s="15">
        <f>IFERROR(VLOOKUP(C32,RA!B:D,3,0),0)</f>
        <v>234508.01</v>
      </c>
      <c r="F32" s="25">
        <f>IFERROR(VLOOKUP(C32,RA!B:I,8,0),0)</f>
        <v>24697.759999999998</v>
      </c>
      <c r="G32" s="16">
        <f t="shared" si="0"/>
        <v>209810.25</v>
      </c>
      <c r="H32" s="27">
        <f>RA!J34</f>
        <v>13.8472815381804</v>
      </c>
      <c r="I32" s="20">
        <f>IFERROR(VLOOKUP(B32,RMS!C:E,3,FALSE),0)</f>
        <v>234508.01</v>
      </c>
      <c r="J32" s="21">
        <f>IFERROR(VLOOKUP(B32,RMS!C:F,4,FALSE),0)</f>
        <v>209810.25</v>
      </c>
      <c r="K32" s="22">
        <f t="shared" si="1"/>
        <v>0</v>
      </c>
      <c r="L32" s="22">
        <f t="shared" si="2"/>
        <v>0</v>
      </c>
    </row>
    <row r="33" spans="1:13" x14ac:dyDescent="0.2">
      <c r="A33" s="50"/>
      <c r="B33" s="12">
        <v>71</v>
      </c>
      <c r="C33" s="45" t="s">
        <v>35</v>
      </c>
      <c r="D33" s="45"/>
      <c r="E33" s="15">
        <f>IFERROR(VLOOKUP(C33,RA!B:D,3,0),0)</f>
        <v>91282.45</v>
      </c>
      <c r="F33" s="25">
        <f>IFERROR(VLOOKUP(C33,RA!B:I,8,0),0)</f>
        <v>-3681.86</v>
      </c>
      <c r="G33" s="16">
        <f t="shared" si="0"/>
        <v>94964.31</v>
      </c>
      <c r="H33" s="27">
        <f>RA!J34</f>
        <v>13.8472815381804</v>
      </c>
      <c r="I33" s="20">
        <f>IFERROR(VLOOKUP(B33,RMS!C:E,3,FALSE),0)</f>
        <v>91282.45</v>
      </c>
      <c r="J33" s="21">
        <f>IFERROR(VLOOKUP(B33,RMS!C:F,4,FALSE),0)</f>
        <v>94964.31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50"/>
      <c r="B34" s="12">
        <v>72</v>
      </c>
      <c r="C34" s="45" t="s">
        <v>36</v>
      </c>
      <c r="D34" s="45"/>
      <c r="E34" s="15">
        <f>IFERROR(VLOOKUP(C34,RA!B:D,3,0),0)</f>
        <v>2110.2600000000002</v>
      </c>
      <c r="F34" s="25">
        <f>IFERROR(VLOOKUP(C34,RA!B:I,8,0),0)</f>
        <v>22.23</v>
      </c>
      <c r="G34" s="16">
        <f t="shared" si="0"/>
        <v>2088.0300000000002</v>
      </c>
      <c r="H34" s="27">
        <f>RA!J35</f>
        <v>10.531734075949</v>
      </c>
      <c r="I34" s="20">
        <f>IFERROR(VLOOKUP(B34,RMS!C:E,3,FALSE),0)</f>
        <v>2110.2600000000002</v>
      </c>
      <c r="J34" s="21">
        <f>IFERROR(VLOOKUP(B34,RMS!C:F,4,FALSE),0)</f>
        <v>2088.0300000000002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50"/>
      <c r="B35" s="12">
        <v>73</v>
      </c>
      <c r="C35" s="45" t="s">
        <v>37</v>
      </c>
      <c r="D35" s="45"/>
      <c r="E35" s="15">
        <f>IFERROR(VLOOKUP(C35,RA!B:D,3,0),0)</f>
        <v>45991.33</v>
      </c>
      <c r="F35" s="25">
        <f>IFERROR(VLOOKUP(C35,RA!B:I,8,0),0)</f>
        <v>-3892.64</v>
      </c>
      <c r="G35" s="16">
        <f t="shared" si="0"/>
        <v>49883.97</v>
      </c>
      <c r="H35" s="27">
        <f>RA!J34</f>
        <v>13.8472815381804</v>
      </c>
      <c r="I35" s="20">
        <f>IFERROR(VLOOKUP(B35,RMS!C:E,3,FALSE),0)</f>
        <v>45991.33</v>
      </c>
      <c r="J35" s="21">
        <f>IFERROR(VLOOKUP(B35,RMS!C:F,4,FALSE),0)</f>
        <v>49883.97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50"/>
      <c r="B36" s="12">
        <v>74</v>
      </c>
      <c r="C36" s="45" t="s">
        <v>62</v>
      </c>
      <c r="D36" s="45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10.531734075949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50"/>
      <c r="B37" s="12">
        <v>75</v>
      </c>
      <c r="C37" s="45" t="s">
        <v>32</v>
      </c>
      <c r="D37" s="45"/>
      <c r="E37" s="15">
        <f>IFERROR(VLOOKUP(C37,RA!B:D,3,0),0)</f>
        <v>7972.6495000000004</v>
      </c>
      <c r="F37" s="25">
        <f>IFERROR(VLOOKUP(C37,RA!B:I,8,0),0)</f>
        <v>734.70050000000003</v>
      </c>
      <c r="G37" s="16">
        <f t="shared" si="0"/>
        <v>7237.9490000000005</v>
      </c>
      <c r="H37" s="27">
        <f>RA!J35</f>
        <v>10.531734075949</v>
      </c>
      <c r="I37" s="20">
        <f>IFERROR(VLOOKUP(B37,RMS!C:E,3,FALSE),0)</f>
        <v>7972.6495726495696</v>
      </c>
      <c r="J37" s="21">
        <f>IFERROR(VLOOKUP(B37,RMS!C:F,4,FALSE),0)</f>
        <v>7237.9487179487196</v>
      </c>
      <c r="K37" s="22">
        <f t="shared" si="1"/>
        <v>-7.2649569119676016E-5</v>
      </c>
      <c r="L37" s="22">
        <f t="shared" si="2"/>
        <v>2.8205128091940423E-4</v>
      </c>
      <c r="M37" s="32"/>
    </row>
    <row r="38" spans="1:13" x14ac:dyDescent="0.2">
      <c r="A38" s="50"/>
      <c r="B38" s="12">
        <v>76</v>
      </c>
      <c r="C38" s="45" t="s">
        <v>33</v>
      </c>
      <c r="D38" s="45"/>
      <c r="E38" s="15">
        <f>IFERROR(VLOOKUP(C38,RA!B:D,3,0),0)</f>
        <v>382355.92119999998</v>
      </c>
      <c r="F38" s="25">
        <f>IFERROR(VLOOKUP(C38,RA!B:I,8,0),0)</f>
        <v>24660.2124</v>
      </c>
      <c r="G38" s="16">
        <f t="shared" si="0"/>
        <v>357695.70879999996</v>
      </c>
      <c r="H38" s="27">
        <f>RA!J36</f>
        <v>-4.0334806964537</v>
      </c>
      <c r="I38" s="20">
        <f>IFERROR(VLOOKUP(B38,RMS!C:E,3,FALSE),0)</f>
        <v>382355.91467350401</v>
      </c>
      <c r="J38" s="21">
        <f>IFERROR(VLOOKUP(B38,RMS!C:F,4,FALSE),0)</f>
        <v>357695.71167948702</v>
      </c>
      <c r="K38" s="22">
        <f t="shared" si="1"/>
        <v>6.5264959703199565E-3</v>
      </c>
      <c r="L38" s="22">
        <f t="shared" si="2"/>
        <v>-2.8794870595447719E-3</v>
      </c>
      <c r="M38" s="32"/>
    </row>
    <row r="39" spans="1:13" x14ac:dyDescent="0.2">
      <c r="A39" s="50"/>
      <c r="B39" s="12">
        <v>77</v>
      </c>
      <c r="C39" s="45" t="s">
        <v>38</v>
      </c>
      <c r="D39" s="45"/>
      <c r="E39" s="15">
        <f>IFERROR(VLOOKUP(C39,RA!B:D,3,0),0)</f>
        <v>22047.11</v>
      </c>
      <c r="F39" s="25">
        <f>IFERROR(VLOOKUP(C39,RA!B:I,8,0),0)</f>
        <v>-698.36</v>
      </c>
      <c r="G39" s="16">
        <f t="shared" si="0"/>
        <v>22745.47</v>
      </c>
      <c r="H39" s="27">
        <f>RA!J37</f>
        <v>1.0534246964828999</v>
      </c>
      <c r="I39" s="20">
        <f>IFERROR(VLOOKUP(B39,RMS!C:E,3,FALSE),0)</f>
        <v>22047.11</v>
      </c>
      <c r="J39" s="21">
        <f>IFERROR(VLOOKUP(B39,RMS!C:F,4,FALSE),0)</f>
        <v>22745.47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50"/>
      <c r="B40" s="12">
        <v>78</v>
      </c>
      <c r="C40" s="45" t="s">
        <v>39</v>
      </c>
      <c r="D40" s="45"/>
      <c r="E40" s="15">
        <f>IFERROR(VLOOKUP(C40,RA!B:D,3,0),0)</f>
        <v>18860.36</v>
      </c>
      <c r="F40" s="25">
        <f>IFERROR(VLOOKUP(C40,RA!B:I,8,0),0)</f>
        <v>2558.96</v>
      </c>
      <c r="G40" s="16">
        <f t="shared" si="0"/>
        <v>16301.400000000001</v>
      </c>
      <c r="H40" s="27">
        <f>RA!J38</f>
        <v>-8.4638561224474298</v>
      </c>
      <c r="I40" s="20">
        <f>IFERROR(VLOOKUP(B40,RMS!C:E,3,FALSE),0)</f>
        <v>18860.36</v>
      </c>
      <c r="J40" s="21">
        <f>IFERROR(VLOOKUP(B40,RMS!C:F,4,FALSE),0)</f>
        <v>16301.4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50"/>
      <c r="B41" s="12">
        <v>9101</v>
      </c>
      <c r="C41" s="46" t="s">
        <v>65</v>
      </c>
      <c r="D41" s="47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0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50"/>
      <c r="B42" s="12">
        <v>99</v>
      </c>
      <c r="C42" s="45" t="s">
        <v>34</v>
      </c>
      <c r="D42" s="45"/>
      <c r="E42" s="15">
        <f>IFERROR(VLOOKUP(C42,RA!B:D,3,0),0)</f>
        <v>15549.3475</v>
      </c>
      <c r="F42" s="25">
        <f>IFERROR(VLOOKUP(C42,RA!B:I,8,0),0)</f>
        <v>2750.4385000000002</v>
      </c>
      <c r="G42" s="16">
        <f t="shared" si="0"/>
        <v>12798.909</v>
      </c>
      <c r="H42" s="27">
        <f>RA!J39</f>
        <v>0</v>
      </c>
      <c r="I42" s="20">
        <f>VLOOKUP(B42,RMS!C:E,3,FALSE)</f>
        <v>15549.347250586199</v>
      </c>
      <c r="J42" s="21">
        <f>IFERROR(VLOOKUP(B42,RMS!C:F,4,FALSE),0)</f>
        <v>12798.9091899251</v>
      </c>
      <c r="K42" s="22">
        <f t="shared" si="1"/>
        <v>2.4941380070231389E-4</v>
      </c>
      <c r="L42" s="22">
        <f t="shared" si="2"/>
        <v>-1.8992510013049468E-4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XFD1048576"/>
    </sheetView>
  </sheetViews>
  <sheetFormatPr defaultRowHeight="11.25" x14ac:dyDescent="0.2"/>
  <cols>
    <col min="1" max="1" width="8.85546875" style="53" customWidth="1"/>
    <col min="2" max="3" width="9.140625" style="53"/>
    <col min="4" max="4" width="13.140625" style="53" bestFit="1" customWidth="1"/>
    <col min="5" max="5" width="12" style="53" bestFit="1" customWidth="1"/>
    <col min="6" max="7" width="14" style="53" bestFit="1" customWidth="1"/>
    <col min="8" max="8" width="9.140625" style="53"/>
    <col min="9" max="9" width="14" style="53" bestFit="1" customWidth="1"/>
    <col min="10" max="10" width="9.140625" style="53"/>
    <col min="11" max="11" width="14" style="53" bestFit="1" customWidth="1"/>
    <col min="12" max="12" width="12" style="53" bestFit="1" customWidth="1"/>
    <col min="13" max="13" width="14" style="53" bestFit="1" customWidth="1"/>
    <col min="14" max="15" width="15.85546875" style="53" bestFit="1" customWidth="1"/>
    <col min="16" max="18" width="12" style="53" bestFit="1" customWidth="1"/>
    <col min="19" max="20" width="9.140625" style="53"/>
    <col min="21" max="21" width="12" style="53" bestFit="1" customWidth="1"/>
    <col min="22" max="22" width="41.140625" style="53" bestFit="1" customWidth="1"/>
    <col min="23" max="16384" width="9.140625" style="53"/>
  </cols>
  <sheetData>
    <row r="1" spans="1:23" ht="12.75" x14ac:dyDescent="0.2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5" t="s">
        <v>45</v>
      </c>
      <c r="W1" s="56"/>
    </row>
    <row r="2" spans="1:23" ht="12.75" x14ac:dyDescent="0.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5"/>
      <c r="W2" s="56"/>
    </row>
    <row r="3" spans="1:23" ht="23.25" thickBot="1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7" t="s">
        <v>46</v>
      </c>
      <c r="W3" s="56"/>
    </row>
    <row r="4" spans="1:23" ht="12.75" thickTop="1" thickBot="1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6"/>
    </row>
    <row r="5" spans="1:23" ht="21.75" thickBot="1" x14ac:dyDescent="0.25">
      <c r="A5" s="58"/>
      <c r="B5" s="59"/>
      <c r="C5" s="60"/>
      <c r="D5" s="61" t="s">
        <v>0</v>
      </c>
      <c r="E5" s="61" t="s">
        <v>66</v>
      </c>
      <c r="F5" s="61" t="s">
        <v>67</v>
      </c>
      <c r="G5" s="61" t="s">
        <v>47</v>
      </c>
      <c r="H5" s="61" t="s">
        <v>48</v>
      </c>
      <c r="I5" s="61" t="s">
        <v>1</v>
      </c>
      <c r="J5" s="61" t="s">
        <v>2</v>
      </c>
      <c r="K5" s="61" t="s">
        <v>49</v>
      </c>
      <c r="L5" s="61" t="s">
        <v>50</v>
      </c>
      <c r="M5" s="61" t="s">
        <v>51</v>
      </c>
      <c r="N5" s="61" t="s">
        <v>52</v>
      </c>
      <c r="O5" s="61" t="s">
        <v>53</v>
      </c>
      <c r="P5" s="61" t="s">
        <v>68</v>
      </c>
      <c r="Q5" s="61" t="s">
        <v>69</v>
      </c>
      <c r="R5" s="61" t="s">
        <v>54</v>
      </c>
      <c r="S5" s="61" t="s">
        <v>55</v>
      </c>
      <c r="T5" s="61" t="s">
        <v>56</v>
      </c>
      <c r="U5" s="62" t="s">
        <v>57</v>
      </c>
    </row>
    <row r="6" spans="1:23" ht="12" thickBot="1" x14ac:dyDescent="0.25">
      <c r="A6" s="63" t="s">
        <v>3</v>
      </c>
      <c r="B6" s="64" t="s">
        <v>4</v>
      </c>
      <c r="C6" s="65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6"/>
    </row>
    <row r="7" spans="1:23" ht="12" thickBot="1" x14ac:dyDescent="0.25">
      <c r="A7" s="67" t="s">
        <v>5</v>
      </c>
      <c r="B7" s="69"/>
      <c r="C7" s="68"/>
      <c r="D7" s="70">
        <v>27217835.194400001</v>
      </c>
      <c r="E7" s="71"/>
      <c r="F7" s="71"/>
      <c r="G7" s="70">
        <v>32788385.716400001</v>
      </c>
      <c r="H7" s="72">
        <v>-16.989401583176299</v>
      </c>
      <c r="I7" s="70">
        <v>3112404.8739999998</v>
      </c>
      <c r="J7" s="72">
        <v>11.435166874110401</v>
      </c>
      <c r="K7" s="70">
        <v>2647599.6083</v>
      </c>
      <c r="L7" s="72">
        <v>8.0748092669159099</v>
      </c>
      <c r="M7" s="72">
        <v>0.17555723465242801</v>
      </c>
      <c r="N7" s="70">
        <v>1260271474.0801001</v>
      </c>
      <c r="O7" s="70">
        <v>1260271474.0801001</v>
      </c>
      <c r="P7" s="70">
        <v>850792</v>
      </c>
      <c r="Q7" s="70">
        <v>694241</v>
      </c>
      <c r="R7" s="72">
        <v>22.5499502334204</v>
      </c>
      <c r="S7" s="70">
        <v>31.9911743345024</v>
      </c>
      <c r="T7" s="70">
        <v>32.316471178596501</v>
      </c>
      <c r="U7" s="73">
        <v>-1.0168330824392999</v>
      </c>
    </row>
    <row r="8" spans="1:23" ht="12" customHeight="1" thickBot="1" x14ac:dyDescent="0.25">
      <c r="A8" s="74">
        <v>42764</v>
      </c>
      <c r="B8" s="77" t="s">
        <v>6</v>
      </c>
      <c r="C8" s="78"/>
      <c r="D8" s="79">
        <v>881385.71440000006</v>
      </c>
      <c r="E8" s="80"/>
      <c r="F8" s="80"/>
      <c r="G8" s="79">
        <v>1616453.8448000001</v>
      </c>
      <c r="H8" s="81">
        <v>-45.474118098989003</v>
      </c>
      <c r="I8" s="79">
        <v>246769.48430000001</v>
      </c>
      <c r="J8" s="81">
        <v>27.997899247548801</v>
      </c>
      <c r="K8" s="79">
        <v>272081.69949999999</v>
      </c>
      <c r="L8" s="81">
        <v>16.832011651632701</v>
      </c>
      <c r="M8" s="81">
        <v>-9.3031671172723998E-2</v>
      </c>
      <c r="N8" s="79">
        <v>51055614.628200002</v>
      </c>
      <c r="O8" s="79">
        <v>51055614.628200002</v>
      </c>
      <c r="P8" s="79">
        <v>25591</v>
      </c>
      <c r="Q8" s="79">
        <v>20584</v>
      </c>
      <c r="R8" s="81">
        <v>24.324718227749699</v>
      </c>
      <c r="S8" s="79">
        <v>34.441237716384698</v>
      </c>
      <c r="T8" s="79">
        <v>32.904008477458198</v>
      </c>
      <c r="U8" s="82">
        <v>4.4633391273134801</v>
      </c>
    </row>
    <row r="9" spans="1:23" ht="12" customHeight="1" thickBot="1" x14ac:dyDescent="0.25">
      <c r="A9" s="76"/>
      <c r="B9" s="77" t="s">
        <v>7</v>
      </c>
      <c r="C9" s="78"/>
      <c r="D9" s="79">
        <v>147392.3118</v>
      </c>
      <c r="E9" s="80"/>
      <c r="F9" s="80"/>
      <c r="G9" s="79">
        <v>149015.74350000001</v>
      </c>
      <c r="H9" s="81">
        <v>-1.0894363654938299</v>
      </c>
      <c r="I9" s="79">
        <v>35733.264600000002</v>
      </c>
      <c r="J9" s="81">
        <v>24.2436421300504</v>
      </c>
      <c r="K9" s="79">
        <v>37353.1371</v>
      </c>
      <c r="L9" s="81">
        <v>25.066570969395599</v>
      </c>
      <c r="M9" s="81">
        <v>-4.3366437888826999E-2</v>
      </c>
      <c r="N9" s="79">
        <v>6124860.4979999997</v>
      </c>
      <c r="O9" s="79">
        <v>6124860.4979999997</v>
      </c>
      <c r="P9" s="79">
        <v>7297</v>
      </c>
      <c r="Q9" s="79">
        <v>6910</v>
      </c>
      <c r="R9" s="81">
        <v>5.6005788712011597</v>
      </c>
      <c r="S9" s="79">
        <v>20.199028614499099</v>
      </c>
      <c r="T9" s="79">
        <v>18.715966613603499</v>
      </c>
      <c r="U9" s="82">
        <v>7.3422441702522097</v>
      </c>
    </row>
    <row r="10" spans="1:23" ht="12" customHeight="1" thickBot="1" x14ac:dyDescent="0.25">
      <c r="A10" s="76"/>
      <c r="B10" s="77" t="s">
        <v>8</v>
      </c>
      <c r="C10" s="78"/>
      <c r="D10" s="79">
        <v>472113.1998</v>
      </c>
      <c r="E10" s="80"/>
      <c r="F10" s="80"/>
      <c r="G10" s="79">
        <v>262912.62589999998</v>
      </c>
      <c r="H10" s="81">
        <v>79.570379392722799</v>
      </c>
      <c r="I10" s="79">
        <v>114357.5117</v>
      </c>
      <c r="J10" s="81">
        <v>24.222477098383401</v>
      </c>
      <c r="K10" s="79">
        <v>60328.385600000001</v>
      </c>
      <c r="L10" s="81">
        <v>22.946172856280501</v>
      </c>
      <c r="M10" s="81">
        <v>0.89558382115897395</v>
      </c>
      <c r="N10" s="79">
        <v>10226465.1975</v>
      </c>
      <c r="O10" s="79">
        <v>10226465.1975</v>
      </c>
      <c r="P10" s="79">
        <v>101643</v>
      </c>
      <c r="Q10" s="79">
        <v>84379</v>
      </c>
      <c r="R10" s="81">
        <v>20.460067078301499</v>
      </c>
      <c r="S10" s="79">
        <v>4.6448176441073201</v>
      </c>
      <c r="T10" s="79">
        <v>5.2315483461524801</v>
      </c>
      <c r="U10" s="82">
        <v>-12.631942672486201</v>
      </c>
    </row>
    <row r="11" spans="1:23" ht="12" thickBot="1" x14ac:dyDescent="0.25">
      <c r="A11" s="76"/>
      <c r="B11" s="77" t="s">
        <v>9</v>
      </c>
      <c r="C11" s="78"/>
      <c r="D11" s="79">
        <v>81228.168399999995</v>
      </c>
      <c r="E11" s="80"/>
      <c r="F11" s="80"/>
      <c r="G11" s="79">
        <v>106895.4467</v>
      </c>
      <c r="H11" s="81">
        <v>-24.011573076666899</v>
      </c>
      <c r="I11" s="79">
        <v>18782.182100000002</v>
      </c>
      <c r="J11" s="81">
        <v>23.1227448186558</v>
      </c>
      <c r="K11" s="79">
        <v>20815.731400000001</v>
      </c>
      <c r="L11" s="81">
        <v>19.472982285596299</v>
      </c>
      <c r="M11" s="81">
        <v>-9.7692906433256996E-2</v>
      </c>
      <c r="N11" s="79">
        <v>3263658.9837000002</v>
      </c>
      <c r="O11" s="79">
        <v>3263658.9837000002</v>
      </c>
      <c r="P11" s="79">
        <v>3285</v>
      </c>
      <c r="Q11" s="79">
        <v>2490</v>
      </c>
      <c r="R11" s="81">
        <v>31.9277108433735</v>
      </c>
      <c r="S11" s="79">
        <v>24.7269919025875</v>
      </c>
      <c r="T11" s="79">
        <v>23.296586024096399</v>
      </c>
      <c r="U11" s="82">
        <v>5.7847953528931004</v>
      </c>
    </row>
    <row r="12" spans="1:23" ht="12" customHeight="1" thickBot="1" x14ac:dyDescent="0.25">
      <c r="A12" s="76"/>
      <c r="B12" s="77" t="s">
        <v>10</v>
      </c>
      <c r="C12" s="78"/>
      <c r="D12" s="79">
        <v>125682.46309999999</v>
      </c>
      <c r="E12" s="80"/>
      <c r="F12" s="80"/>
      <c r="G12" s="79">
        <v>382180.12060000002</v>
      </c>
      <c r="H12" s="81">
        <v>-67.114337893167701</v>
      </c>
      <c r="I12" s="79">
        <v>24841.837200000002</v>
      </c>
      <c r="J12" s="81">
        <v>19.765555660883599</v>
      </c>
      <c r="K12" s="79">
        <v>46507.969400000002</v>
      </c>
      <c r="L12" s="81">
        <v>12.169123115819099</v>
      </c>
      <c r="M12" s="81">
        <v>-0.46585848575018601</v>
      </c>
      <c r="N12" s="79">
        <v>13735206.962400001</v>
      </c>
      <c r="O12" s="79">
        <v>13735206.962400001</v>
      </c>
      <c r="P12" s="79">
        <v>1007</v>
      </c>
      <c r="Q12" s="79">
        <v>651</v>
      </c>
      <c r="R12" s="81">
        <v>54.685099846390202</v>
      </c>
      <c r="S12" s="79">
        <v>124.808801489573</v>
      </c>
      <c r="T12" s="79">
        <v>91.695568202765003</v>
      </c>
      <c r="U12" s="82">
        <v>26.5311683884525</v>
      </c>
    </row>
    <row r="13" spans="1:23" ht="12" thickBot="1" x14ac:dyDescent="0.25">
      <c r="A13" s="76"/>
      <c r="B13" s="77" t="s">
        <v>11</v>
      </c>
      <c r="C13" s="78"/>
      <c r="D13" s="79">
        <v>331899.32290000003</v>
      </c>
      <c r="E13" s="80"/>
      <c r="F13" s="80"/>
      <c r="G13" s="79">
        <v>446734.64559999999</v>
      </c>
      <c r="H13" s="81">
        <v>-25.705488443988301</v>
      </c>
      <c r="I13" s="79">
        <v>99682.966400000005</v>
      </c>
      <c r="J13" s="81">
        <v>30.034097547717501</v>
      </c>
      <c r="K13" s="79">
        <v>11399.943600000001</v>
      </c>
      <c r="L13" s="81">
        <v>2.5518378107184798</v>
      </c>
      <c r="M13" s="81">
        <v>7.7441631202456103</v>
      </c>
      <c r="N13" s="79">
        <v>16025684.558</v>
      </c>
      <c r="O13" s="79">
        <v>16025684.558</v>
      </c>
      <c r="P13" s="79">
        <v>9252</v>
      </c>
      <c r="Q13" s="79">
        <v>6881</v>
      </c>
      <c r="R13" s="81">
        <v>34.4572009882285</v>
      </c>
      <c r="S13" s="79">
        <v>35.873251502377897</v>
      </c>
      <c r="T13" s="79">
        <v>34.1583880395291</v>
      </c>
      <c r="U13" s="82">
        <v>4.7803402006507696</v>
      </c>
    </row>
    <row r="14" spans="1:23" ht="12" thickBot="1" x14ac:dyDescent="0.25">
      <c r="A14" s="76"/>
      <c r="B14" s="77" t="s">
        <v>12</v>
      </c>
      <c r="C14" s="78"/>
      <c r="D14" s="79">
        <v>101369.9966</v>
      </c>
      <c r="E14" s="80"/>
      <c r="F14" s="80"/>
      <c r="G14" s="79">
        <v>250103.4087</v>
      </c>
      <c r="H14" s="81">
        <v>-59.4687664886672</v>
      </c>
      <c r="I14" s="79">
        <v>22494.9539</v>
      </c>
      <c r="J14" s="81">
        <v>22.190938793027399</v>
      </c>
      <c r="K14" s="79">
        <v>48093.91</v>
      </c>
      <c r="L14" s="81">
        <v>19.2296099641284</v>
      </c>
      <c r="M14" s="81">
        <v>-0.53227022090738696</v>
      </c>
      <c r="N14" s="79">
        <v>5631175.6261999998</v>
      </c>
      <c r="O14" s="79">
        <v>5631175.6261999998</v>
      </c>
      <c r="P14" s="79">
        <v>1515</v>
      </c>
      <c r="Q14" s="79">
        <v>1151</v>
      </c>
      <c r="R14" s="81">
        <v>31.624674196350998</v>
      </c>
      <c r="S14" s="79">
        <v>66.910888844884497</v>
      </c>
      <c r="T14" s="79">
        <v>67.671413119026894</v>
      </c>
      <c r="U14" s="82">
        <v>-1.13662258456246</v>
      </c>
    </row>
    <row r="15" spans="1:23" ht="12" thickBot="1" x14ac:dyDescent="0.25">
      <c r="A15" s="76"/>
      <c r="B15" s="77" t="s">
        <v>13</v>
      </c>
      <c r="C15" s="78"/>
      <c r="D15" s="79">
        <v>95385.133900000001</v>
      </c>
      <c r="E15" s="80"/>
      <c r="F15" s="80"/>
      <c r="G15" s="79">
        <v>167726.96609999999</v>
      </c>
      <c r="H15" s="81">
        <v>-43.130710512505999</v>
      </c>
      <c r="I15" s="79">
        <v>2654.8002999999999</v>
      </c>
      <c r="J15" s="81">
        <v>2.7832432491872798</v>
      </c>
      <c r="K15" s="79">
        <v>40191.096400000002</v>
      </c>
      <c r="L15" s="81">
        <v>23.962215101439199</v>
      </c>
      <c r="M15" s="81">
        <v>-0.93394556163439202</v>
      </c>
      <c r="N15" s="79">
        <v>5794224.1229999997</v>
      </c>
      <c r="O15" s="79">
        <v>5794224.1229999997</v>
      </c>
      <c r="P15" s="79">
        <v>3205</v>
      </c>
      <c r="Q15" s="79">
        <v>2288</v>
      </c>
      <c r="R15" s="81">
        <v>40.078671328671298</v>
      </c>
      <c r="S15" s="79">
        <v>29.761352230889202</v>
      </c>
      <c r="T15" s="79">
        <v>29.142038374125899</v>
      </c>
      <c r="U15" s="82">
        <v>2.08093319133725</v>
      </c>
    </row>
    <row r="16" spans="1:23" ht="12" thickBot="1" x14ac:dyDescent="0.25">
      <c r="A16" s="76"/>
      <c r="B16" s="77" t="s">
        <v>14</v>
      </c>
      <c r="C16" s="78"/>
      <c r="D16" s="79">
        <v>3236870.1398999998</v>
      </c>
      <c r="E16" s="80"/>
      <c r="F16" s="80"/>
      <c r="G16" s="79">
        <v>1394499.7305999999</v>
      </c>
      <c r="H16" s="81">
        <v>132.11694264776199</v>
      </c>
      <c r="I16" s="79">
        <v>-265501.38439999998</v>
      </c>
      <c r="J16" s="81">
        <v>-8.20241075251176</v>
      </c>
      <c r="K16" s="79">
        <v>-53335.767399999997</v>
      </c>
      <c r="L16" s="81">
        <v>-3.8247241092726201</v>
      </c>
      <c r="M16" s="81">
        <v>3.9779237712814801</v>
      </c>
      <c r="N16" s="79">
        <v>74649765.241099998</v>
      </c>
      <c r="O16" s="79">
        <v>74649765.241099998</v>
      </c>
      <c r="P16" s="79">
        <v>81242</v>
      </c>
      <c r="Q16" s="79">
        <v>72860</v>
      </c>
      <c r="R16" s="81">
        <v>11.5042547351084</v>
      </c>
      <c r="S16" s="79">
        <v>39.842324658427898</v>
      </c>
      <c r="T16" s="79">
        <v>37.185861060938798</v>
      </c>
      <c r="U16" s="82">
        <v>6.6674412707171102</v>
      </c>
    </row>
    <row r="17" spans="1:21" ht="12" thickBot="1" x14ac:dyDescent="0.25">
      <c r="A17" s="76"/>
      <c r="B17" s="77" t="s">
        <v>15</v>
      </c>
      <c r="C17" s="78"/>
      <c r="D17" s="79">
        <v>4122934.3092</v>
      </c>
      <c r="E17" s="80"/>
      <c r="F17" s="80"/>
      <c r="G17" s="79">
        <v>1477813.2466</v>
      </c>
      <c r="H17" s="81">
        <v>178.98885861834199</v>
      </c>
      <c r="I17" s="79">
        <v>710512.58990000002</v>
      </c>
      <c r="J17" s="81">
        <v>17.233177553048801</v>
      </c>
      <c r="K17" s="79">
        <v>132695.23199999999</v>
      </c>
      <c r="L17" s="81">
        <v>8.9791610885402093</v>
      </c>
      <c r="M17" s="81">
        <v>4.3544696308304403</v>
      </c>
      <c r="N17" s="79">
        <v>111936984.1311</v>
      </c>
      <c r="O17" s="79">
        <v>111936984.1311</v>
      </c>
      <c r="P17" s="79">
        <v>27564</v>
      </c>
      <c r="Q17" s="79">
        <v>22229</v>
      </c>
      <c r="R17" s="81">
        <v>24.000179945116699</v>
      </c>
      <c r="S17" s="79">
        <v>149.57677801480199</v>
      </c>
      <c r="T17" s="79">
        <v>147.05242619551001</v>
      </c>
      <c r="U17" s="82">
        <v>1.68766291986963</v>
      </c>
    </row>
    <row r="18" spans="1:21" ht="12" customHeight="1" thickBot="1" x14ac:dyDescent="0.25">
      <c r="A18" s="76"/>
      <c r="B18" s="77" t="s">
        <v>16</v>
      </c>
      <c r="C18" s="78"/>
      <c r="D18" s="79">
        <v>3713136.8676</v>
      </c>
      <c r="E18" s="80"/>
      <c r="F18" s="80"/>
      <c r="G18" s="79">
        <v>4788298.6177000003</v>
      </c>
      <c r="H18" s="81">
        <v>-22.453941074720198</v>
      </c>
      <c r="I18" s="79">
        <v>422050.42119999998</v>
      </c>
      <c r="J18" s="81">
        <v>11.366411641938599</v>
      </c>
      <c r="K18" s="79">
        <v>617165.80110000004</v>
      </c>
      <c r="L18" s="81">
        <v>12.889041606942399</v>
      </c>
      <c r="M18" s="81">
        <v>-0.31614742675669599</v>
      </c>
      <c r="N18" s="79">
        <v>193204394.70339999</v>
      </c>
      <c r="O18" s="79">
        <v>193204394.70339999</v>
      </c>
      <c r="P18" s="79">
        <v>92625</v>
      </c>
      <c r="Q18" s="79">
        <v>83731</v>
      </c>
      <c r="R18" s="81">
        <v>10.6221112849482</v>
      </c>
      <c r="S18" s="79">
        <v>40.087847423481797</v>
      </c>
      <c r="T18" s="79">
        <v>38.670587105134302</v>
      </c>
      <c r="U18" s="82">
        <v>3.5353864311439902</v>
      </c>
    </row>
    <row r="19" spans="1:21" ht="12" customHeight="1" thickBot="1" x14ac:dyDescent="0.25">
      <c r="A19" s="76"/>
      <c r="B19" s="77" t="s">
        <v>17</v>
      </c>
      <c r="C19" s="78"/>
      <c r="D19" s="79">
        <v>1954383.7716999999</v>
      </c>
      <c r="E19" s="80"/>
      <c r="F19" s="80"/>
      <c r="G19" s="79">
        <v>917607.25829999999</v>
      </c>
      <c r="H19" s="81">
        <v>112.986956458995</v>
      </c>
      <c r="I19" s="79">
        <v>183557.73740000001</v>
      </c>
      <c r="J19" s="81">
        <v>9.39210302797051</v>
      </c>
      <c r="K19" s="79">
        <v>42034.753900000003</v>
      </c>
      <c r="L19" s="81">
        <v>4.5809090457583599</v>
      </c>
      <c r="M19" s="81">
        <v>3.3668088990524598</v>
      </c>
      <c r="N19" s="79">
        <v>36710606.524899997</v>
      </c>
      <c r="O19" s="79">
        <v>36710606.524899997</v>
      </c>
      <c r="P19" s="79">
        <v>22628</v>
      </c>
      <c r="Q19" s="79">
        <v>18175</v>
      </c>
      <c r="R19" s="81">
        <v>24.500687757909201</v>
      </c>
      <c r="S19" s="79">
        <v>86.3701507733781</v>
      </c>
      <c r="T19" s="79">
        <v>84.804539460797798</v>
      </c>
      <c r="U19" s="82">
        <v>1.81267636858507</v>
      </c>
    </row>
    <row r="20" spans="1:21" ht="12" thickBot="1" x14ac:dyDescent="0.25">
      <c r="A20" s="76"/>
      <c r="B20" s="77" t="s">
        <v>18</v>
      </c>
      <c r="C20" s="78"/>
      <c r="D20" s="79">
        <v>1481032.0356000001</v>
      </c>
      <c r="E20" s="80"/>
      <c r="F20" s="80"/>
      <c r="G20" s="79">
        <v>1736592.9145</v>
      </c>
      <c r="H20" s="81">
        <v>-14.716222596910701</v>
      </c>
      <c r="I20" s="79">
        <v>139383.2003</v>
      </c>
      <c r="J20" s="81">
        <v>9.4112211585978702</v>
      </c>
      <c r="K20" s="79">
        <v>153773.4699</v>
      </c>
      <c r="L20" s="81">
        <v>8.8548944669784309</v>
      </c>
      <c r="M20" s="81">
        <v>-9.3580964319516E-2</v>
      </c>
      <c r="N20" s="79">
        <v>75737558.926400006</v>
      </c>
      <c r="O20" s="79">
        <v>75737558.926400006</v>
      </c>
      <c r="P20" s="79">
        <v>38151</v>
      </c>
      <c r="Q20" s="79">
        <v>29843</v>
      </c>
      <c r="R20" s="81">
        <v>27.839024226786901</v>
      </c>
      <c r="S20" s="79">
        <v>38.820267767555201</v>
      </c>
      <c r="T20" s="79">
        <v>39.931314016687303</v>
      </c>
      <c r="U20" s="82">
        <v>-2.8620262379041699</v>
      </c>
    </row>
    <row r="21" spans="1:21" ht="12" customHeight="1" thickBot="1" x14ac:dyDescent="0.25">
      <c r="A21" s="76"/>
      <c r="B21" s="77" t="s">
        <v>19</v>
      </c>
      <c r="C21" s="78"/>
      <c r="D21" s="79">
        <v>997579.8051</v>
      </c>
      <c r="E21" s="80"/>
      <c r="F21" s="80"/>
      <c r="G21" s="79">
        <v>701265.61540000001</v>
      </c>
      <c r="H21" s="81">
        <v>42.254202001759801</v>
      </c>
      <c r="I21" s="79">
        <v>137003.95619999999</v>
      </c>
      <c r="J21" s="81">
        <v>13.7336336902155</v>
      </c>
      <c r="K21" s="79">
        <v>62454.732000000004</v>
      </c>
      <c r="L21" s="81">
        <v>8.9060023232960006</v>
      </c>
      <c r="M21" s="81">
        <v>1.1936521351176399</v>
      </c>
      <c r="N21" s="79">
        <v>24988939.5295</v>
      </c>
      <c r="O21" s="79">
        <v>24988939.5295</v>
      </c>
      <c r="P21" s="79">
        <v>30645</v>
      </c>
      <c r="Q21" s="79">
        <v>23276</v>
      </c>
      <c r="R21" s="81">
        <v>31.659219797216</v>
      </c>
      <c r="S21" s="79">
        <v>32.552775496818398</v>
      </c>
      <c r="T21" s="79">
        <v>34.145867614710397</v>
      </c>
      <c r="U21" s="82">
        <v>-4.8938749264182997</v>
      </c>
    </row>
    <row r="22" spans="1:21" ht="12" customHeight="1" thickBot="1" x14ac:dyDescent="0.25">
      <c r="A22" s="76"/>
      <c r="B22" s="77" t="s">
        <v>20</v>
      </c>
      <c r="C22" s="78"/>
      <c r="D22" s="79">
        <v>1781664.9534</v>
      </c>
      <c r="E22" s="80"/>
      <c r="F22" s="80"/>
      <c r="G22" s="79">
        <v>1791618.52</v>
      </c>
      <c r="H22" s="81">
        <v>-0.55556283265033601</v>
      </c>
      <c r="I22" s="79">
        <v>169492.60939999999</v>
      </c>
      <c r="J22" s="81">
        <v>9.5131584126719595</v>
      </c>
      <c r="K22" s="79">
        <v>80742.449699999997</v>
      </c>
      <c r="L22" s="81">
        <v>4.5066764380176201</v>
      </c>
      <c r="M22" s="81">
        <v>1.0991759604737401</v>
      </c>
      <c r="N22" s="79">
        <v>62632338.924900003</v>
      </c>
      <c r="O22" s="79">
        <v>62632338.924900003</v>
      </c>
      <c r="P22" s="79">
        <v>74553</v>
      </c>
      <c r="Q22" s="79">
        <v>65093</v>
      </c>
      <c r="R22" s="81">
        <v>14.5330527092007</v>
      </c>
      <c r="S22" s="79">
        <v>23.897964580902201</v>
      </c>
      <c r="T22" s="79">
        <v>22.1148815233589</v>
      </c>
      <c r="U22" s="82">
        <v>7.46123399550196</v>
      </c>
    </row>
    <row r="23" spans="1:21" ht="12" thickBot="1" x14ac:dyDescent="0.25">
      <c r="A23" s="76"/>
      <c r="B23" s="77" t="s">
        <v>21</v>
      </c>
      <c r="C23" s="78"/>
      <c r="D23" s="79">
        <v>1450467.8677999999</v>
      </c>
      <c r="E23" s="80"/>
      <c r="F23" s="80"/>
      <c r="G23" s="79">
        <v>3812008.7853000001</v>
      </c>
      <c r="H23" s="81">
        <v>-61.950038693684398</v>
      </c>
      <c r="I23" s="79">
        <v>198843.12530000001</v>
      </c>
      <c r="J23" s="81">
        <v>13.708895571854001</v>
      </c>
      <c r="K23" s="79">
        <v>316611.34250000003</v>
      </c>
      <c r="L23" s="81">
        <v>8.3056299272165308</v>
      </c>
      <c r="M23" s="81">
        <v>-0.37196461841855799</v>
      </c>
      <c r="N23" s="79">
        <v>129026438.428</v>
      </c>
      <c r="O23" s="79">
        <v>129026438.428</v>
      </c>
      <c r="P23" s="79">
        <v>48488</v>
      </c>
      <c r="Q23" s="79">
        <v>39379</v>
      </c>
      <c r="R23" s="81">
        <v>23.131618375276201</v>
      </c>
      <c r="S23" s="79">
        <v>29.913955366276198</v>
      </c>
      <c r="T23" s="79">
        <v>29.014189235379298</v>
      </c>
      <c r="U23" s="82">
        <v>3.0078474072716102</v>
      </c>
    </row>
    <row r="24" spans="1:21" ht="12" thickBot="1" x14ac:dyDescent="0.25">
      <c r="A24" s="76"/>
      <c r="B24" s="77" t="s">
        <v>22</v>
      </c>
      <c r="C24" s="78"/>
      <c r="D24" s="79">
        <v>523028.15419999999</v>
      </c>
      <c r="E24" s="80"/>
      <c r="F24" s="80"/>
      <c r="G24" s="79">
        <v>541374.3382</v>
      </c>
      <c r="H24" s="81">
        <v>-3.3888167032443501</v>
      </c>
      <c r="I24" s="79">
        <v>79988.675499999998</v>
      </c>
      <c r="J24" s="81">
        <v>15.2933785414185</v>
      </c>
      <c r="K24" s="79">
        <v>79141.453599999993</v>
      </c>
      <c r="L24" s="81">
        <v>14.618619320438301</v>
      </c>
      <c r="M24" s="81">
        <v>1.0705159704067E-2</v>
      </c>
      <c r="N24" s="79">
        <v>18001993.4309</v>
      </c>
      <c r="O24" s="79">
        <v>18001993.4309</v>
      </c>
      <c r="P24" s="79">
        <v>25600</v>
      </c>
      <c r="Q24" s="79">
        <v>19184</v>
      </c>
      <c r="R24" s="81">
        <v>33.444537114261898</v>
      </c>
      <c r="S24" s="79">
        <v>20.430787273437499</v>
      </c>
      <c r="T24" s="79">
        <v>19.049111285446202</v>
      </c>
      <c r="U24" s="82">
        <v>6.7627153545259597</v>
      </c>
    </row>
    <row r="25" spans="1:21" ht="12" thickBot="1" x14ac:dyDescent="0.25">
      <c r="A25" s="76"/>
      <c r="B25" s="77" t="s">
        <v>23</v>
      </c>
      <c r="C25" s="78"/>
      <c r="D25" s="79">
        <v>532731.62490000005</v>
      </c>
      <c r="E25" s="80"/>
      <c r="F25" s="80"/>
      <c r="G25" s="79">
        <v>543182.89720000001</v>
      </c>
      <c r="H25" s="81">
        <v>-1.92407978120707</v>
      </c>
      <c r="I25" s="79">
        <v>65342.1803</v>
      </c>
      <c r="J25" s="81">
        <v>12.265496780347</v>
      </c>
      <c r="K25" s="79">
        <v>42626.709699999999</v>
      </c>
      <c r="L25" s="81">
        <v>7.8475795021773003</v>
      </c>
      <c r="M25" s="81">
        <v>0.53289289180112398</v>
      </c>
      <c r="N25" s="79">
        <v>26792421.9736</v>
      </c>
      <c r="O25" s="79">
        <v>26792421.9736</v>
      </c>
      <c r="P25" s="79">
        <v>18783</v>
      </c>
      <c r="Q25" s="79">
        <v>14372</v>
      </c>
      <c r="R25" s="81">
        <v>30.691622599498999</v>
      </c>
      <c r="S25" s="79">
        <v>28.362435441622701</v>
      </c>
      <c r="T25" s="79">
        <v>28.2062469384915</v>
      </c>
      <c r="U25" s="82">
        <v>0.55068791060877997</v>
      </c>
    </row>
    <row r="26" spans="1:21" ht="12" thickBot="1" x14ac:dyDescent="0.25">
      <c r="A26" s="76"/>
      <c r="B26" s="77" t="s">
        <v>24</v>
      </c>
      <c r="C26" s="78"/>
      <c r="D26" s="79">
        <v>524733.68359999999</v>
      </c>
      <c r="E26" s="80"/>
      <c r="F26" s="80"/>
      <c r="G26" s="79">
        <v>1626172.0282000001</v>
      </c>
      <c r="H26" s="81">
        <v>-67.731969650171393</v>
      </c>
      <c r="I26" s="79">
        <v>115065.4765</v>
      </c>
      <c r="J26" s="81">
        <v>21.928357202186699</v>
      </c>
      <c r="K26" s="79">
        <v>254103.7997</v>
      </c>
      <c r="L26" s="81">
        <v>15.6258867631161</v>
      </c>
      <c r="M26" s="81">
        <v>-0.54717136604864403</v>
      </c>
      <c r="N26" s="79">
        <v>47520346.260300003</v>
      </c>
      <c r="O26" s="79">
        <v>47520346.260300003</v>
      </c>
      <c r="P26" s="79">
        <v>30518</v>
      </c>
      <c r="Q26" s="79">
        <v>24950</v>
      </c>
      <c r="R26" s="81">
        <v>22.316633266533099</v>
      </c>
      <c r="S26" s="79">
        <v>17.194235651091201</v>
      </c>
      <c r="T26" s="79">
        <v>17.194086416833699</v>
      </c>
      <c r="U26" s="82">
        <v>8.6793190764800001E-4</v>
      </c>
    </row>
    <row r="27" spans="1:21" ht="12" thickBot="1" x14ac:dyDescent="0.25">
      <c r="A27" s="76"/>
      <c r="B27" s="77" t="s">
        <v>25</v>
      </c>
      <c r="C27" s="78"/>
      <c r="D27" s="79">
        <v>246829.53030000001</v>
      </c>
      <c r="E27" s="80"/>
      <c r="F27" s="80"/>
      <c r="G27" s="79">
        <v>364986.80810000002</v>
      </c>
      <c r="H27" s="81">
        <v>-32.373026963655903</v>
      </c>
      <c r="I27" s="79">
        <v>63929.176599999999</v>
      </c>
      <c r="J27" s="81">
        <v>25.9001329874507</v>
      </c>
      <c r="K27" s="79">
        <v>90869.285499999998</v>
      </c>
      <c r="L27" s="81">
        <v>24.8965944750265</v>
      </c>
      <c r="M27" s="81">
        <v>-0.29647101054844299</v>
      </c>
      <c r="N27" s="79">
        <v>10976794.2665</v>
      </c>
      <c r="O27" s="79">
        <v>10976794.2665</v>
      </c>
      <c r="P27" s="79">
        <v>21931</v>
      </c>
      <c r="Q27" s="79">
        <v>18658</v>
      </c>
      <c r="R27" s="81">
        <v>17.542073105370399</v>
      </c>
      <c r="S27" s="79">
        <v>11.2548233231499</v>
      </c>
      <c r="T27" s="79">
        <v>11.0576129167113</v>
      </c>
      <c r="U27" s="82">
        <v>1.75223013970296</v>
      </c>
    </row>
    <row r="28" spans="1:21" ht="12" thickBot="1" x14ac:dyDescent="0.25">
      <c r="A28" s="76"/>
      <c r="B28" s="77" t="s">
        <v>26</v>
      </c>
      <c r="C28" s="78"/>
      <c r="D28" s="79">
        <v>890822.84290000005</v>
      </c>
      <c r="E28" s="80"/>
      <c r="F28" s="80"/>
      <c r="G28" s="79">
        <v>1471509.0992999999</v>
      </c>
      <c r="H28" s="81">
        <v>-39.461954851399398</v>
      </c>
      <c r="I28" s="79">
        <v>47874.515200000002</v>
      </c>
      <c r="J28" s="81">
        <v>5.37419034340751</v>
      </c>
      <c r="K28" s="79">
        <v>64054.562299999998</v>
      </c>
      <c r="L28" s="81">
        <v>4.3529844518440903</v>
      </c>
      <c r="M28" s="81">
        <v>-0.25259788716095899</v>
      </c>
      <c r="N28" s="79">
        <v>53713027.300700001</v>
      </c>
      <c r="O28" s="79">
        <v>53713027.300700001</v>
      </c>
      <c r="P28" s="79">
        <v>27529</v>
      </c>
      <c r="Q28" s="79">
        <v>16915</v>
      </c>
      <c r="R28" s="81">
        <v>62.749039314218201</v>
      </c>
      <c r="S28" s="79">
        <v>32.359433430200902</v>
      </c>
      <c r="T28" s="79">
        <v>30.0500167188886</v>
      </c>
      <c r="U28" s="82">
        <v>7.13676497548611</v>
      </c>
    </row>
    <row r="29" spans="1:21" ht="12" thickBot="1" x14ac:dyDescent="0.25">
      <c r="A29" s="76"/>
      <c r="B29" s="77" t="s">
        <v>27</v>
      </c>
      <c r="C29" s="78"/>
      <c r="D29" s="79">
        <v>746210.41240000003</v>
      </c>
      <c r="E29" s="80"/>
      <c r="F29" s="80"/>
      <c r="G29" s="79">
        <v>807836.40300000005</v>
      </c>
      <c r="H29" s="81">
        <v>-7.6285235935325799</v>
      </c>
      <c r="I29" s="79">
        <v>163416.80249999999</v>
      </c>
      <c r="J29" s="81">
        <v>21.899560738426398</v>
      </c>
      <c r="K29" s="79">
        <v>143354.01790000001</v>
      </c>
      <c r="L29" s="81">
        <v>17.7454268423207</v>
      </c>
      <c r="M29" s="81">
        <v>0.13995271910687099</v>
      </c>
      <c r="N29" s="79">
        <v>28933136.387899999</v>
      </c>
      <c r="O29" s="79">
        <v>28933136.387899999</v>
      </c>
      <c r="P29" s="79">
        <v>66873</v>
      </c>
      <c r="Q29" s="79">
        <v>48611</v>
      </c>
      <c r="R29" s="81">
        <v>37.5676287260085</v>
      </c>
      <c r="S29" s="79">
        <v>11.158620256306699</v>
      </c>
      <c r="T29" s="79">
        <v>11.3983524593199</v>
      </c>
      <c r="U29" s="82">
        <v>-2.14840363330477</v>
      </c>
    </row>
    <row r="30" spans="1:21" ht="12" thickBot="1" x14ac:dyDescent="0.25">
      <c r="A30" s="76"/>
      <c r="B30" s="77" t="s">
        <v>28</v>
      </c>
      <c r="C30" s="78"/>
      <c r="D30" s="79">
        <v>1234087.2372999999</v>
      </c>
      <c r="E30" s="80"/>
      <c r="F30" s="80"/>
      <c r="G30" s="79">
        <v>1595571.9671</v>
      </c>
      <c r="H30" s="81">
        <v>-22.655495161212301</v>
      </c>
      <c r="I30" s="79">
        <v>160542.61540000001</v>
      </c>
      <c r="J30" s="81">
        <v>13.009016749192201</v>
      </c>
      <c r="K30" s="79">
        <v>190290.98730000001</v>
      </c>
      <c r="L30" s="81">
        <v>11.926192689751201</v>
      </c>
      <c r="M30" s="81">
        <v>-0.15633095567001701</v>
      </c>
      <c r="N30" s="79">
        <v>58787644.5198</v>
      </c>
      <c r="O30" s="79">
        <v>58787644.5198</v>
      </c>
      <c r="P30" s="79">
        <v>49536</v>
      </c>
      <c r="Q30" s="79">
        <v>43011</v>
      </c>
      <c r="R30" s="81">
        <v>15.170537769407799</v>
      </c>
      <c r="S30" s="79">
        <v>24.912936799499398</v>
      </c>
      <c r="T30" s="79">
        <v>25.524017016577201</v>
      </c>
      <c r="U30" s="82">
        <v>-2.4528630325513499</v>
      </c>
    </row>
    <row r="31" spans="1:21" ht="12" thickBot="1" x14ac:dyDescent="0.25">
      <c r="A31" s="76"/>
      <c r="B31" s="77" t="s">
        <v>29</v>
      </c>
      <c r="C31" s="78"/>
      <c r="D31" s="79">
        <v>277440.09730000002</v>
      </c>
      <c r="E31" s="80"/>
      <c r="F31" s="80"/>
      <c r="G31" s="79">
        <v>1247258.8011</v>
      </c>
      <c r="H31" s="81">
        <v>-77.756012059781298</v>
      </c>
      <c r="I31" s="79">
        <v>29386.548599999998</v>
      </c>
      <c r="J31" s="81">
        <v>10.592033698800201</v>
      </c>
      <c r="K31" s="79">
        <v>19568.534100000001</v>
      </c>
      <c r="L31" s="81">
        <v>1.56892331268714</v>
      </c>
      <c r="M31" s="81">
        <v>0.50172457731517095</v>
      </c>
      <c r="N31" s="79">
        <v>67871136.4208</v>
      </c>
      <c r="O31" s="79">
        <v>67871136.4208</v>
      </c>
      <c r="P31" s="79">
        <v>10492</v>
      </c>
      <c r="Q31" s="79">
        <v>7180</v>
      </c>
      <c r="R31" s="81">
        <v>46.128133704735397</v>
      </c>
      <c r="S31" s="79">
        <v>26.443013467403699</v>
      </c>
      <c r="T31" s="79">
        <v>36.506223022284097</v>
      </c>
      <c r="U31" s="82">
        <v>-38.056213098727603</v>
      </c>
    </row>
    <row r="32" spans="1:21" ht="12" thickBot="1" x14ac:dyDescent="0.25">
      <c r="A32" s="76"/>
      <c r="B32" s="77" t="s">
        <v>30</v>
      </c>
      <c r="C32" s="78"/>
      <c r="D32" s="79">
        <v>153292.51370000001</v>
      </c>
      <c r="E32" s="80"/>
      <c r="F32" s="80"/>
      <c r="G32" s="79">
        <v>133273.14559999999</v>
      </c>
      <c r="H32" s="81">
        <v>15.0213068130659</v>
      </c>
      <c r="I32" s="79">
        <v>38412.563300000002</v>
      </c>
      <c r="J32" s="81">
        <v>25.058342624072999</v>
      </c>
      <c r="K32" s="79">
        <v>35685.012600000002</v>
      </c>
      <c r="L32" s="81">
        <v>26.775846281218101</v>
      </c>
      <c r="M32" s="81">
        <v>7.6434068570288005E-2</v>
      </c>
      <c r="N32" s="79">
        <v>5623285.4725000001</v>
      </c>
      <c r="O32" s="79">
        <v>5623285.4725000001</v>
      </c>
      <c r="P32" s="79">
        <v>18334</v>
      </c>
      <c r="Q32" s="79">
        <v>12849</v>
      </c>
      <c r="R32" s="81">
        <v>42.688146937504897</v>
      </c>
      <c r="S32" s="79">
        <v>8.3611057979709802</v>
      </c>
      <c r="T32" s="79">
        <v>8.3818922639894193</v>
      </c>
      <c r="U32" s="82">
        <v>-0.248609053882279</v>
      </c>
    </row>
    <row r="33" spans="1:21" ht="12" thickBot="1" x14ac:dyDescent="0.25">
      <c r="A33" s="76"/>
      <c r="B33" s="77" t="s">
        <v>75</v>
      </c>
      <c r="C33" s="78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79">
        <v>27.777799999999999</v>
      </c>
      <c r="O33" s="79">
        <v>27.777799999999999</v>
      </c>
      <c r="P33" s="80"/>
      <c r="Q33" s="80"/>
      <c r="R33" s="80"/>
      <c r="S33" s="80"/>
      <c r="T33" s="80"/>
      <c r="U33" s="83"/>
    </row>
    <row r="34" spans="1:21" ht="12" customHeight="1" thickBot="1" x14ac:dyDescent="0.25">
      <c r="A34" s="76"/>
      <c r="B34" s="77" t="s">
        <v>31</v>
      </c>
      <c r="C34" s="78"/>
      <c r="D34" s="79">
        <v>293455.59840000002</v>
      </c>
      <c r="E34" s="80"/>
      <c r="F34" s="80"/>
      <c r="G34" s="79">
        <v>406552.33649999998</v>
      </c>
      <c r="H34" s="81">
        <v>-27.8184941878941</v>
      </c>
      <c r="I34" s="79">
        <v>40635.622900000002</v>
      </c>
      <c r="J34" s="81">
        <v>13.8472815381804</v>
      </c>
      <c r="K34" s="79">
        <v>54547.9133</v>
      </c>
      <c r="L34" s="81">
        <v>13.417193409734599</v>
      </c>
      <c r="M34" s="81">
        <v>-0.25504716052997001</v>
      </c>
      <c r="N34" s="79">
        <v>14418285.354499999</v>
      </c>
      <c r="O34" s="79">
        <v>14418285.354499999</v>
      </c>
      <c r="P34" s="79">
        <v>10142</v>
      </c>
      <c r="Q34" s="79">
        <v>7063</v>
      </c>
      <c r="R34" s="81">
        <v>43.593373920430402</v>
      </c>
      <c r="S34" s="79">
        <v>28.9346872806153</v>
      </c>
      <c r="T34" s="79">
        <v>28.8478157298598</v>
      </c>
      <c r="U34" s="82">
        <v>0.30023324569895099</v>
      </c>
    </row>
    <row r="35" spans="1:21" ht="12" customHeight="1" thickBot="1" x14ac:dyDescent="0.25">
      <c r="A35" s="76"/>
      <c r="B35" s="77" t="s">
        <v>61</v>
      </c>
      <c r="C35" s="78"/>
      <c r="D35" s="79">
        <v>234508.01</v>
      </c>
      <c r="E35" s="80"/>
      <c r="F35" s="80"/>
      <c r="G35" s="79">
        <v>101644.51</v>
      </c>
      <c r="H35" s="81">
        <v>130.71389689418501</v>
      </c>
      <c r="I35" s="79">
        <v>24697.759999999998</v>
      </c>
      <c r="J35" s="81">
        <v>10.531734075949</v>
      </c>
      <c r="K35" s="79">
        <v>2430.91</v>
      </c>
      <c r="L35" s="81">
        <v>2.3915802240573498</v>
      </c>
      <c r="M35" s="81">
        <v>9.1598825131329402</v>
      </c>
      <c r="N35" s="79">
        <v>22816385.649999999</v>
      </c>
      <c r="O35" s="79">
        <v>22816385.649999999</v>
      </c>
      <c r="P35" s="79">
        <v>149</v>
      </c>
      <c r="Q35" s="79">
        <v>87</v>
      </c>
      <c r="R35" s="81">
        <v>71.264367816092005</v>
      </c>
      <c r="S35" s="79">
        <v>1573.8792617449701</v>
      </c>
      <c r="T35" s="79">
        <v>9535.16126436782</v>
      </c>
      <c r="U35" s="82">
        <v>-505.83816663268999</v>
      </c>
    </row>
    <row r="36" spans="1:21" ht="12" customHeight="1" thickBot="1" x14ac:dyDescent="0.25">
      <c r="A36" s="76"/>
      <c r="B36" s="77" t="s">
        <v>35</v>
      </c>
      <c r="C36" s="78"/>
      <c r="D36" s="79">
        <v>91282.45</v>
      </c>
      <c r="E36" s="80"/>
      <c r="F36" s="80"/>
      <c r="G36" s="79">
        <v>1230926.06</v>
      </c>
      <c r="H36" s="81">
        <v>-92.584245880699001</v>
      </c>
      <c r="I36" s="79">
        <v>-3681.86</v>
      </c>
      <c r="J36" s="81">
        <v>-4.0334806964537</v>
      </c>
      <c r="K36" s="79">
        <v>-126489.45</v>
      </c>
      <c r="L36" s="81">
        <v>-10.2759584113444</v>
      </c>
      <c r="M36" s="81">
        <v>-0.97089195976423304</v>
      </c>
      <c r="N36" s="79">
        <v>22751763.100000001</v>
      </c>
      <c r="O36" s="79">
        <v>22751763.100000001</v>
      </c>
      <c r="P36" s="79">
        <v>45</v>
      </c>
      <c r="Q36" s="79">
        <v>32</v>
      </c>
      <c r="R36" s="81">
        <v>40.625</v>
      </c>
      <c r="S36" s="79">
        <v>2028.49888888889</v>
      </c>
      <c r="T36" s="79">
        <v>2317.1903124999999</v>
      </c>
      <c r="U36" s="82">
        <v>-14.231776275176699</v>
      </c>
    </row>
    <row r="37" spans="1:21" ht="12" customHeight="1" thickBot="1" x14ac:dyDescent="0.25">
      <c r="A37" s="76"/>
      <c r="B37" s="77" t="s">
        <v>36</v>
      </c>
      <c r="C37" s="78"/>
      <c r="D37" s="79">
        <v>2110.2600000000002</v>
      </c>
      <c r="E37" s="80"/>
      <c r="F37" s="80"/>
      <c r="G37" s="79">
        <v>213666.68</v>
      </c>
      <c r="H37" s="81">
        <v>-99.012358875983793</v>
      </c>
      <c r="I37" s="79">
        <v>22.23</v>
      </c>
      <c r="J37" s="81">
        <v>1.0534246964828999</v>
      </c>
      <c r="K37" s="79">
        <v>-1238.45</v>
      </c>
      <c r="L37" s="81">
        <v>-0.57961774854179404</v>
      </c>
      <c r="M37" s="81">
        <v>-1.0179498566756799</v>
      </c>
      <c r="N37" s="79">
        <v>6094913.9500000002</v>
      </c>
      <c r="O37" s="79">
        <v>6094913.9500000002</v>
      </c>
      <c r="P37" s="79">
        <v>1</v>
      </c>
      <c r="Q37" s="80"/>
      <c r="R37" s="80"/>
      <c r="S37" s="79">
        <v>2110.2600000000002</v>
      </c>
      <c r="T37" s="80"/>
      <c r="U37" s="83"/>
    </row>
    <row r="38" spans="1:21" ht="12" customHeight="1" thickBot="1" x14ac:dyDescent="0.25">
      <c r="A38" s="76"/>
      <c r="B38" s="77" t="s">
        <v>37</v>
      </c>
      <c r="C38" s="78"/>
      <c r="D38" s="79">
        <v>45991.33</v>
      </c>
      <c r="E38" s="80"/>
      <c r="F38" s="80"/>
      <c r="G38" s="79">
        <v>655959.24</v>
      </c>
      <c r="H38" s="81">
        <v>-92.9886908826835</v>
      </c>
      <c r="I38" s="79">
        <v>-3892.64</v>
      </c>
      <c r="J38" s="81">
        <v>-8.4638561224474298</v>
      </c>
      <c r="K38" s="79">
        <v>-112349.67</v>
      </c>
      <c r="L38" s="81">
        <v>-17.127538290336499</v>
      </c>
      <c r="M38" s="81">
        <v>-0.96535245719902896</v>
      </c>
      <c r="N38" s="79">
        <v>13501158.09</v>
      </c>
      <c r="O38" s="79">
        <v>13501158.09</v>
      </c>
      <c r="P38" s="79">
        <v>25</v>
      </c>
      <c r="Q38" s="79">
        <v>12</v>
      </c>
      <c r="R38" s="81">
        <v>108.333333333333</v>
      </c>
      <c r="S38" s="79">
        <v>1839.6532</v>
      </c>
      <c r="T38" s="79">
        <v>1394.7</v>
      </c>
      <c r="U38" s="82">
        <v>24.186797816023098</v>
      </c>
    </row>
    <row r="39" spans="1:21" ht="12" customHeight="1" thickBot="1" x14ac:dyDescent="0.25">
      <c r="A39" s="76"/>
      <c r="B39" s="77" t="s">
        <v>74</v>
      </c>
      <c r="C39" s="78"/>
      <c r="D39" s="80"/>
      <c r="E39" s="80"/>
      <c r="F39" s="80"/>
      <c r="G39" s="79">
        <v>0.27</v>
      </c>
      <c r="H39" s="80"/>
      <c r="I39" s="80"/>
      <c r="J39" s="80"/>
      <c r="K39" s="79">
        <v>0.26</v>
      </c>
      <c r="L39" s="81">
        <v>96.296296296296305</v>
      </c>
      <c r="M39" s="80"/>
      <c r="N39" s="79">
        <v>6.16</v>
      </c>
      <c r="O39" s="79">
        <v>6.16</v>
      </c>
      <c r="P39" s="80"/>
      <c r="Q39" s="80"/>
      <c r="R39" s="80"/>
      <c r="S39" s="80"/>
      <c r="T39" s="80"/>
      <c r="U39" s="83"/>
    </row>
    <row r="40" spans="1:21" ht="12" customHeight="1" thickBot="1" x14ac:dyDescent="0.25">
      <c r="A40" s="76"/>
      <c r="B40" s="77" t="s">
        <v>32</v>
      </c>
      <c r="C40" s="78"/>
      <c r="D40" s="79">
        <v>7972.6495000000004</v>
      </c>
      <c r="E40" s="80"/>
      <c r="F40" s="80"/>
      <c r="G40" s="79">
        <v>129827.35769999999</v>
      </c>
      <c r="H40" s="81">
        <v>-93.859037385307602</v>
      </c>
      <c r="I40" s="79">
        <v>734.70050000000003</v>
      </c>
      <c r="J40" s="81">
        <v>9.2152615012111099</v>
      </c>
      <c r="K40" s="79">
        <v>8550.1916000000001</v>
      </c>
      <c r="L40" s="81">
        <v>6.5858165424250901</v>
      </c>
      <c r="M40" s="81">
        <v>-0.91407204254931596</v>
      </c>
      <c r="N40" s="79">
        <v>1004955.0339</v>
      </c>
      <c r="O40" s="79">
        <v>1004955.0339</v>
      </c>
      <c r="P40" s="79">
        <v>46</v>
      </c>
      <c r="Q40" s="79">
        <v>36</v>
      </c>
      <c r="R40" s="81">
        <v>27.7777777777778</v>
      </c>
      <c r="S40" s="79">
        <v>173.31846739130401</v>
      </c>
      <c r="T40" s="79">
        <v>209.92402222222199</v>
      </c>
      <c r="U40" s="82">
        <v>-21.120400717756699</v>
      </c>
    </row>
    <row r="41" spans="1:21" ht="12" thickBot="1" x14ac:dyDescent="0.25">
      <c r="A41" s="76"/>
      <c r="B41" s="77" t="s">
        <v>33</v>
      </c>
      <c r="C41" s="78"/>
      <c r="D41" s="79">
        <v>382355.92119999998</v>
      </c>
      <c r="E41" s="80"/>
      <c r="F41" s="80"/>
      <c r="G41" s="79">
        <v>882778.68819999998</v>
      </c>
      <c r="H41" s="81">
        <v>-56.687227918966897</v>
      </c>
      <c r="I41" s="79">
        <v>24660.2124</v>
      </c>
      <c r="J41" s="81">
        <v>6.4495437451590902</v>
      </c>
      <c r="K41" s="79">
        <v>28246.748</v>
      </c>
      <c r="L41" s="81">
        <v>3.1997541827381002</v>
      </c>
      <c r="M41" s="81">
        <v>-0.12697162873404</v>
      </c>
      <c r="N41" s="79">
        <v>26450860.6424</v>
      </c>
      <c r="O41" s="79">
        <v>26450860.6424</v>
      </c>
      <c r="P41" s="79">
        <v>2037</v>
      </c>
      <c r="Q41" s="79">
        <v>1329</v>
      </c>
      <c r="R41" s="81">
        <v>53.273137697516901</v>
      </c>
      <c r="S41" s="79">
        <v>187.705410505646</v>
      </c>
      <c r="T41" s="79">
        <v>191.06547313769801</v>
      </c>
      <c r="U41" s="82">
        <v>-1.79007233888492</v>
      </c>
    </row>
    <row r="42" spans="1:21" ht="12" customHeight="1" thickBot="1" x14ac:dyDescent="0.25">
      <c r="A42" s="76"/>
      <c r="B42" s="77" t="s">
        <v>38</v>
      </c>
      <c r="C42" s="78"/>
      <c r="D42" s="79">
        <v>22047.11</v>
      </c>
      <c r="E42" s="80"/>
      <c r="F42" s="80"/>
      <c r="G42" s="79">
        <v>467902.55</v>
      </c>
      <c r="H42" s="81">
        <v>-95.288097916970102</v>
      </c>
      <c r="I42" s="79">
        <v>-698.36</v>
      </c>
      <c r="J42" s="81">
        <v>-3.16758069424972</v>
      </c>
      <c r="K42" s="79">
        <v>-67928.08</v>
      </c>
      <c r="L42" s="81">
        <v>-14.517569951264401</v>
      </c>
      <c r="M42" s="81">
        <v>-0.98971912646434301</v>
      </c>
      <c r="N42" s="79">
        <v>9229069.9900000002</v>
      </c>
      <c r="O42" s="79">
        <v>9229069.9900000002</v>
      </c>
      <c r="P42" s="79">
        <v>16</v>
      </c>
      <c r="Q42" s="79">
        <v>7</v>
      </c>
      <c r="R42" s="81">
        <v>128.57142857142901</v>
      </c>
      <c r="S42" s="79">
        <v>1377.944375</v>
      </c>
      <c r="T42" s="79">
        <v>1355.19</v>
      </c>
      <c r="U42" s="82">
        <v>1.6513275436100201</v>
      </c>
    </row>
    <row r="43" spans="1:21" ht="12" thickBot="1" x14ac:dyDescent="0.25">
      <c r="A43" s="76"/>
      <c r="B43" s="77" t="s">
        <v>39</v>
      </c>
      <c r="C43" s="78"/>
      <c r="D43" s="79">
        <v>18860.36</v>
      </c>
      <c r="E43" s="80"/>
      <c r="F43" s="80"/>
      <c r="G43" s="79">
        <v>132865.07</v>
      </c>
      <c r="H43" s="81">
        <v>-85.804877083194299</v>
      </c>
      <c r="I43" s="79">
        <v>2558.96</v>
      </c>
      <c r="J43" s="81">
        <v>13.5679276535549</v>
      </c>
      <c r="K43" s="79">
        <v>18836.830000000002</v>
      </c>
      <c r="L43" s="81">
        <v>14.177413220796099</v>
      </c>
      <c r="M43" s="81">
        <v>-0.86415123988484299</v>
      </c>
      <c r="N43" s="79">
        <v>4098823.06</v>
      </c>
      <c r="O43" s="79">
        <v>4098823.06</v>
      </c>
      <c r="P43" s="79">
        <v>27</v>
      </c>
      <c r="Q43" s="79">
        <v>12</v>
      </c>
      <c r="R43" s="81">
        <v>125</v>
      </c>
      <c r="S43" s="79">
        <v>698.53185185185202</v>
      </c>
      <c r="T43" s="79">
        <v>918.37666666666701</v>
      </c>
      <c r="U43" s="82">
        <v>-31.472410918985599</v>
      </c>
    </row>
    <row r="44" spans="1:21" ht="12" thickBot="1" x14ac:dyDescent="0.25">
      <c r="A44" s="75"/>
      <c r="B44" s="77" t="s">
        <v>34</v>
      </c>
      <c r="C44" s="78"/>
      <c r="D44" s="84">
        <v>15549.3475</v>
      </c>
      <c r="E44" s="85"/>
      <c r="F44" s="85"/>
      <c r="G44" s="84">
        <v>233369.97589999999</v>
      </c>
      <c r="H44" s="86">
        <v>-93.337040276910798</v>
      </c>
      <c r="I44" s="84">
        <v>2750.4385000000002</v>
      </c>
      <c r="J44" s="86">
        <v>17.688449627870199</v>
      </c>
      <c r="K44" s="84">
        <v>34384.156000000003</v>
      </c>
      <c r="L44" s="86">
        <v>14.7337530748744</v>
      </c>
      <c r="M44" s="86">
        <v>-0.92000854986814296</v>
      </c>
      <c r="N44" s="84">
        <v>941522.25219999999</v>
      </c>
      <c r="O44" s="84">
        <v>941522.25219999999</v>
      </c>
      <c r="P44" s="84">
        <v>17</v>
      </c>
      <c r="Q44" s="84">
        <v>13</v>
      </c>
      <c r="R44" s="86">
        <v>30.769230769230798</v>
      </c>
      <c r="S44" s="84">
        <v>914.66750000000002</v>
      </c>
      <c r="T44" s="84">
        <v>1674.40609230769</v>
      </c>
      <c r="U44" s="87">
        <v>-83.061723774780702</v>
      </c>
    </row>
  </sheetData>
  <mergeCells count="42">
    <mergeCell ref="B44:C44"/>
    <mergeCell ref="B43:C43"/>
    <mergeCell ref="B14:C14"/>
    <mergeCell ref="B29:C29"/>
    <mergeCell ref="B30:C30"/>
    <mergeCell ref="B41:C41"/>
    <mergeCell ref="B42:C42"/>
    <mergeCell ref="B31:C31"/>
    <mergeCell ref="B32:C32"/>
    <mergeCell ref="B21:C21"/>
    <mergeCell ref="B22:C22"/>
    <mergeCell ref="B15:C15"/>
    <mergeCell ref="B23:C23"/>
    <mergeCell ref="B24:C24"/>
    <mergeCell ref="B17:C17"/>
    <mergeCell ref="B20:C20"/>
    <mergeCell ref="A1:U4"/>
    <mergeCell ref="W1:W4"/>
    <mergeCell ref="B6:C6"/>
    <mergeCell ref="A7:C7"/>
    <mergeCell ref="B8:C8"/>
    <mergeCell ref="A8:A44"/>
    <mergeCell ref="B39:C39"/>
    <mergeCell ref="B40:C40"/>
    <mergeCell ref="B9:C9"/>
    <mergeCell ref="B10:C10"/>
    <mergeCell ref="B11:C11"/>
    <mergeCell ref="B18:C18"/>
    <mergeCell ref="B12:C12"/>
    <mergeCell ref="B13:C13"/>
    <mergeCell ref="B19:C19"/>
    <mergeCell ref="B16:C16"/>
    <mergeCell ref="B35:C35"/>
    <mergeCell ref="B37:C37"/>
    <mergeCell ref="B38:C38"/>
    <mergeCell ref="B25:C25"/>
    <mergeCell ref="B26:C26"/>
    <mergeCell ref="B28:C28"/>
    <mergeCell ref="B36:C36"/>
    <mergeCell ref="B27:C27"/>
    <mergeCell ref="B33:C33"/>
    <mergeCell ref="B34:C34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16" workbookViewId="0">
      <selection sqref="A1:F36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42764</v>
      </c>
      <c r="C2" s="43">
        <v>12</v>
      </c>
      <c r="D2" s="43">
        <v>64955</v>
      </c>
      <c r="E2" s="43">
        <v>881386.73764786299</v>
      </c>
      <c r="F2" s="43">
        <v>634616.23058290605</v>
      </c>
      <c r="G2" s="37"/>
      <c r="H2" s="37"/>
    </row>
    <row r="3" spans="1:8" x14ac:dyDescent="0.2">
      <c r="A3" s="43">
        <v>2</v>
      </c>
      <c r="B3" s="44">
        <v>42764</v>
      </c>
      <c r="C3" s="43">
        <v>13</v>
      </c>
      <c r="D3" s="43">
        <v>14458</v>
      </c>
      <c r="E3" s="43">
        <v>147392.33974359001</v>
      </c>
      <c r="F3" s="43">
        <v>111659.057882906</v>
      </c>
      <c r="G3" s="37"/>
      <c r="H3" s="37"/>
    </row>
    <row r="4" spans="1:8" x14ac:dyDescent="0.2">
      <c r="A4" s="43">
        <v>3</v>
      </c>
      <c r="B4" s="44">
        <v>42764</v>
      </c>
      <c r="C4" s="43">
        <v>14</v>
      </c>
      <c r="D4" s="43">
        <v>123259</v>
      </c>
      <c r="E4" s="43">
        <v>472114.58319818502</v>
      </c>
      <c r="F4" s="43">
        <v>357755.68764460401</v>
      </c>
      <c r="G4" s="37"/>
      <c r="H4" s="37"/>
    </row>
    <row r="5" spans="1:8" x14ac:dyDescent="0.2">
      <c r="A5" s="43">
        <v>4</v>
      </c>
      <c r="B5" s="44">
        <v>42764</v>
      </c>
      <c r="C5" s="43">
        <v>15</v>
      </c>
      <c r="D5" s="43">
        <v>4221</v>
      </c>
      <c r="E5" s="43">
        <v>81228.210141880307</v>
      </c>
      <c r="F5" s="43">
        <v>62445.986871046101</v>
      </c>
      <c r="G5" s="37"/>
      <c r="H5" s="37"/>
    </row>
    <row r="6" spans="1:8" x14ac:dyDescent="0.2">
      <c r="A6" s="43">
        <v>5</v>
      </c>
      <c r="B6" s="44">
        <v>42764</v>
      </c>
      <c r="C6" s="43">
        <v>16</v>
      </c>
      <c r="D6" s="43">
        <v>5034</v>
      </c>
      <c r="E6" s="43">
        <v>125682.456388889</v>
      </c>
      <c r="F6" s="43">
        <v>100840.625105983</v>
      </c>
      <c r="G6" s="37"/>
      <c r="H6" s="37"/>
    </row>
    <row r="7" spans="1:8" x14ac:dyDescent="0.2">
      <c r="A7" s="43">
        <v>6</v>
      </c>
      <c r="B7" s="44">
        <v>42764</v>
      </c>
      <c r="C7" s="43">
        <v>17</v>
      </c>
      <c r="D7" s="43">
        <v>16063</v>
      </c>
      <c r="E7" s="43">
        <v>331899.51618034201</v>
      </c>
      <c r="F7" s="43">
        <v>232216.35679059799</v>
      </c>
      <c r="G7" s="37"/>
      <c r="H7" s="37"/>
    </row>
    <row r="8" spans="1:8" x14ac:dyDescent="0.2">
      <c r="A8" s="43">
        <v>7</v>
      </c>
      <c r="B8" s="44">
        <v>42764</v>
      </c>
      <c r="C8" s="43">
        <v>18</v>
      </c>
      <c r="D8" s="43">
        <v>43577</v>
      </c>
      <c r="E8" s="43">
        <v>101369.994744444</v>
      </c>
      <c r="F8" s="43">
        <v>78875.042511111096</v>
      </c>
      <c r="G8" s="37"/>
      <c r="H8" s="37"/>
    </row>
    <row r="9" spans="1:8" x14ac:dyDescent="0.2">
      <c r="A9" s="43">
        <v>8</v>
      </c>
      <c r="B9" s="44">
        <v>42764</v>
      </c>
      <c r="C9" s="43">
        <v>19</v>
      </c>
      <c r="D9" s="43">
        <v>12505</v>
      </c>
      <c r="E9" s="43">
        <v>95385.296236752096</v>
      </c>
      <c r="F9" s="43">
        <v>92730.334047863202</v>
      </c>
      <c r="G9" s="37"/>
      <c r="H9" s="37"/>
    </row>
    <row r="10" spans="1:8" x14ac:dyDescent="0.2">
      <c r="A10" s="43">
        <v>9</v>
      </c>
      <c r="B10" s="44">
        <v>42764</v>
      </c>
      <c r="C10" s="43">
        <v>21</v>
      </c>
      <c r="D10" s="43">
        <v>606596</v>
      </c>
      <c r="E10" s="43">
        <v>3236870.0694048898</v>
      </c>
      <c r="F10" s="43">
        <v>3502371.5241940198</v>
      </c>
      <c r="G10" s="37"/>
      <c r="H10" s="37"/>
    </row>
    <row r="11" spans="1:8" x14ac:dyDescent="0.2">
      <c r="A11" s="43">
        <v>10</v>
      </c>
      <c r="B11" s="44">
        <v>42764</v>
      </c>
      <c r="C11" s="43">
        <v>22</v>
      </c>
      <c r="D11" s="43">
        <v>93160</v>
      </c>
      <c r="E11" s="43">
        <v>4122934.2584666698</v>
      </c>
      <c r="F11" s="43">
        <v>3412421.71584957</v>
      </c>
      <c r="G11" s="37"/>
      <c r="H11" s="37"/>
    </row>
    <row r="12" spans="1:8" x14ac:dyDescent="0.2">
      <c r="A12" s="43">
        <v>11</v>
      </c>
      <c r="B12" s="44">
        <v>42764</v>
      </c>
      <c r="C12" s="43">
        <v>23</v>
      </c>
      <c r="D12" s="43">
        <v>244195.3</v>
      </c>
      <c r="E12" s="43">
        <v>3713137.5629666699</v>
      </c>
      <c r="F12" s="43">
        <v>3291086.4107965799</v>
      </c>
      <c r="G12" s="37"/>
      <c r="H12" s="37"/>
    </row>
    <row r="13" spans="1:8" x14ac:dyDescent="0.2">
      <c r="A13" s="43">
        <v>12</v>
      </c>
      <c r="B13" s="44">
        <v>42764</v>
      </c>
      <c r="C13" s="43">
        <v>24</v>
      </c>
      <c r="D13" s="43">
        <v>44510.400000000001</v>
      </c>
      <c r="E13" s="43">
        <v>1954383.54369402</v>
      </c>
      <c r="F13" s="43">
        <v>1770826.03161624</v>
      </c>
      <c r="G13" s="37"/>
      <c r="H13" s="37"/>
    </row>
    <row r="14" spans="1:8" x14ac:dyDescent="0.2">
      <c r="A14" s="43">
        <v>13</v>
      </c>
      <c r="B14" s="44">
        <v>42764</v>
      </c>
      <c r="C14" s="43">
        <v>25</v>
      </c>
      <c r="D14" s="43">
        <v>75523</v>
      </c>
      <c r="E14" s="43">
        <v>1481032.46647763</v>
      </c>
      <c r="F14" s="43">
        <v>1341648.8352999999</v>
      </c>
      <c r="G14" s="37"/>
      <c r="H14" s="37"/>
    </row>
    <row r="15" spans="1:8" x14ac:dyDescent="0.2">
      <c r="A15" s="43">
        <v>14</v>
      </c>
      <c r="B15" s="44">
        <v>42764</v>
      </c>
      <c r="C15" s="43">
        <v>26</v>
      </c>
      <c r="D15" s="43">
        <v>67937</v>
      </c>
      <c r="E15" s="43">
        <v>997579.40284687199</v>
      </c>
      <c r="F15" s="43">
        <v>860575.84877866996</v>
      </c>
      <c r="G15" s="37"/>
      <c r="H15" s="37"/>
    </row>
    <row r="16" spans="1:8" x14ac:dyDescent="0.2">
      <c r="A16" s="43">
        <v>15</v>
      </c>
      <c r="B16" s="44">
        <v>42764</v>
      </c>
      <c r="C16" s="43">
        <v>27</v>
      </c>
      <c r="D16" s="43">
        <v>175103.56400000001</v>
      </c>
      <c r="E16" s="43">
        <v>1781666.31226058</v>
      </c>
      <c r="F16" s="43">
        <v>1612172.3442492699</v>
      </c>
      <c r="G16" s="37"/>
      <c r="H16" s="37"/>
    </row>
    <row r="17" spans="1:9" x14ac:dyDescent="0.2">
      <c r="A17" s="43">
        <v>16</v>
      </c>
      <c r="B17" s="44">
        <v>42764</v>
      </c>
      <c r="C17" s="43">
        <v>29</v>
      </c>
      <c r="D17" s="43">
        <v>98437</v>
      </c>
      <c r="E17" s="43">
        <v>1450468.8350153801</v>
      </c>
      <c r="F17" s="43">
        <v>1251624.7645008501</v>
      </c>
      <c r="G17" s="37"/>
      <c r="H17" s="37"/>
    </row>
    <row r="18" spans="1:9" x14ac:dyDescent="0.2">
      <c r="A18" s="43">
        <v>17</v>
      </c>
      <c r="B18" s="44">
        <v>42764</v>
      </c>
      <c r="C18" s="43">
        <v>31</v>
      </c>
      <c r="D18" s="43">
        <v>35916.567999999999</v>
      </c>
      <c r="E18" s="43">
        <v>523028.145222063</v>
      </c>
      <c r="F18" s="43">
        <v>443039.48714907398</v>
      </c>
      <c r="G18" s="37"/>
      <c r="H18" s="37"/>
    </row>
    <row r="19" spans="1:9" x14ac:dyDescent="0.2">
      <c r="A19" s="43">
        <v>18</v>
      </c>
      <c r="B19" s="44">
        <v>42764</v>
      </c>
      <c r="C19" s="43">
        <v>32</v>
      </c>
      <c r="D19" s="43">
        <v>25031.803</v>
      </c>
      <c r="E19" s="43">
        <v>532731.61724299996</v>
      </c>
      <c r="F19" s="43">
        <v>467389.41618800699</v>
      </c>
      <c r="G19" s="37"/>
      <c r="H19" s="37"/>
    </row>
    <row r="20" spans="1:9" x14ac:dyDescent="0.2">
      <c r="A20" s="43">
        <v>19</v>
      </c>
      <c r="B20" s="44">
        <v>42764</v>
      </c>
      <c r="C20" s="43">
        <v>33</v>
      </c>
      <c r="D20" s="43">
        <v>24956.264999999999</v>
      </c>
      <c r="E20" s="43">
        <v>524733.67368555302</v>
      </c>
      <c r="F20" s="43">
        <v>409668.21572438802</v>
      </c>
      <c r="G20" s="37"/>
      <c r="H20" s="37"/>
    </row>
    <row r="21" spans="1:9" x14ac:dyDescent="0.2">
      <c r="A21" s="43">
        <v>20</v>
      </c>
      <c r="B21" s="44">
        <v>42764</v>
      </c>
      <c r="C21" s="43">
        <v>34</v>
      </c>
      <c r="D21" s="43">
        <v>29366.22</v>
      </c>
      <c r="E21" s="43">
        <v>246829.50322676799</v>
      </c>
      <c r="F21" s="43">
        <v>182900.357027933</v>
      </c>
      <c r="G21" s="37"/>
      <c r="H21" s="37"/>
    </row>
    <row r="22" spans="1:9" x14ac:dyDescent="0.2">
      <c r="A22" s="43">
        <v>21</v>
      </c>
      <c r="B22" s="44">
        <v>42764</v>
      </c>
      <c r="C22" s="43">
        <v>35</v>
      </c>
      <c r="D22" s="43">
        <v>26546.147000000001</v>
      </c>
      <c r="E22" s="43">
        <v>890822.84319380496</v>
      </c>
      <c r="F22" s="43">
        <v>842948.31479911495</v>
      </c>
      <c r="G22" s="37"/>
      <c r="H22" s="37"/>
    </row>
    <row r="23" spans="1:9" x14ac:dyDescent="0.2">
      <c r="A23" s="43">
        <v>22</v>
      </c>
      <c r="B23" s="44">
        <v>42764</v>
      </c>
      <c r="C23" s="43">
        <v>36</v>
      </c>
      <c r="D23" s="43">
        <v>96971.78</v>
      </c>
      <c r="E23" s="43">
        <v>746210.41530176997</v>
      </c>
      <c r="F23" s="43">
        <v>582793.60819025605</v>
      </c>
      <c r="G23" s="37"/>
      <c r="H23" s="37"/>
    </row>
    <row r="24" spans="1:9" x14ac:dyDescent="0.2">
      <c r="A24" s="43">
        <v>23</v>
      </c>
      <c r="B24" s="44">
        <v>42764</v>
      </c>
      <c r="C24" s="43">
        <v>37</v>
      </c>
      <c r="D24" s="43">
        <v>107345.376</v>
      </c>
      <c r="E24" s="43">
        <v>1234087.27909469</v>
      </c>
      <c r="F24" s="43">
        <v>1073544.6061366</v>
      </c>
      <c r="G24" s="37"/>
      <c r="H24" s="37"/>
    </row>
    <row r="25" spans="1:9" x14ac:dyDescent="0.2">
      <c r="A25" s="43">
        <v>24</v>
      </c>
      <c r="B25" s="44">
        <v>42764</v>
      </c>
      <c r="C25" s="43">
        <v>38</v>
      </c>
      <c r="D25" s="43">
        <v>40073.811000000002</v>
      </c>
      <c r="E25" s="43">
        <v>277440.100730973</v>
      </c>
      <c r="F25" s="43">
        <v>248053.54473185801</v>
      </c>
      <c r="G25" s="37"/>
      <c r="H25" s="37"/>
    </row>
    <row r="26" spans="1:9" x14ac:dyDescent="0.2">
      <c r="A26" s="43">
        <v>25</v>
      </c>
      <c r="B26" s="44">
        <v>42764</v>
      </c>
      <c r="C26" s="43">
        <v>39</v>
      </c>
      <c r="D26" s="43">
        <v>60320.936999999998</v>
      </c>
      <c r="E26" s="43">
        <v>153292.47986330101</v>
      </c>
      <c r="F26" s="43">
        <v>114879.975728736</v>
      </c>
      <c r="G26" s="37"/>
      <c r="H26" s="37"/>
    </row>
    <row r="27" spans="1:9" x14ac:dyDescent="0.2">
      <c r="A27" s="43">
        <v>26</v>
      </c>
      <c r="B27" s="44">
        <v>42764</v>
      </c>
      <c r="C27" s="43">
        <v>42</v>
      </c>
      <c r="D27" s="43">
        <v>10415.011</v>
      </c>
      <c r="E27" s="43">
        <v>293455.59909999999</v>
      </c>
      <c r="F27" s="43">
        <v>252819.98069999999</v>
      </c>
      <c r="G27" s="37"/>
      <c r="H27" s="37"/>
    </row>
    <row r="28" spans="1:9" x14ac:dyDescent="0.2">
      <c r="A28" s="43">
        <v>27</v>
      </c>
      <c r="B28" s="44">
        <v>42764</v>
      </c>
      <c r="C28" s="43">
        <v>70</v>
      </c>
      <c r="D28" s="43">
        <v>144</v>
      </c>
      <c r="E28" s="43">
        <v>234508.01</v>
      </c>
      <c r="F28" s="43">
        <v>209810.25</v>
      </c>
      <c r="G28" s="37"/>
      <c r="H28" s="37"/>
    </row>
    <row r="29" spans="1:9" x14ac:dyDescent="0.2">
      <c r="A29" s="43">
        <v>28</v>
      </c>
      <c r="B29" s="44">
        <v>42764</v>
      </c>
      <c r="C29" s="43">
        <v>71</v>
      </c>
      <c r="D29" s="43">
        <v>43</v>
      </c>
      <c r="E29" s="43">
        <v>91282.45</v>
      </c>
      <c r="F29" s="43">
        <v>94964.31</v>
      </c>
      <c r="G29" s="37"/>
      <c r="H29" s="37"/>
    </row>
    <row r="30" spans="1:9" x14ac:dyDescent="0.2">
      <c r="A30" s="43">
        <v>29</v>
      </c>
      <c r="B30" s="44">
        <v>42764</v>
      </c>
      <c r="C30" s="43">
        <v>72</v>
      </c>
      <c r="D30" s="43">
        <v>1</v>
      </c>
      <c r="E30" s="43">
        <v>2110.2600000000002</v>
      </c>
      <c r="F30" s="43">
        <v>2088.0300000000002</v>
      </c>
      <c r="G30" s="37"/>
      <c r="H30" s="37"/>
    </row>
    <row r="31" spans="1:9" x14ac:dyDescent="0.2">
      <c r="A31" s="39">
        <v>30</v>
      </c>
      <c r="B31" s="44">
        <v>42764</v>
      </c>
      <c r="C31" s="39">
        <v>73</v>
      </c>
      <c r="D31" s="39">
        <v>21</v>
      </c>
      <c r="E31" s="39">
        <v>45991.33</v>
      </c>
      <c r="F31" s="39">
        <v>49883.97</v>
      </c>
      <c r="G31" s="39"/>
      <c r="H31" s="39"/>
      <c r="I31" s="39"/>
    </row>
    <row r="32" spans="1:9" x14ac:dyDescent="0.2">
      <c r="A32" s="39">
        <v>31</v>
      </c>
      <c r="B32" s="44">
        <v>42764</v>
      </c>
      <c r="C32" s="39">
        <v>75</v>
      </c>
      <c r="D32" s="39">
        <v>89</v>
      </c>
      <c r="E32" s="39">
        <v>7972.6495726495696</v>
      </c>
      <c r="F32" s="39">
        <v>7237.9487179487196</v>
      </c>
      <c r="G32" s="39"/>
      <c r="H32" s="39"/>
    </row>
    <row r="33" spans="1:8" x14ac:dyDescent="0.2">
      <c r="A33" s="39">
        <v>32</v>
      </c>
      <c r="B33" s="44">
        <v>42764</v>
      </c>
      <c r="C33" s="39">
        <v>76</v>
      </c>
      <c r="D33" s="39">
        <v>2229</v>
      </c>
      <c r="E33" s="39">
        <v>382355.91467350401</v>
      </c>
      <c r="F33" s="39">
        <v>357695.71167948702</v>
      </c>
      <c r="G33" s="39"/>
      <c r="H33" s="39"/>
    </row>
    <row r="34" spans="1:8" x14ac:dyDescent="0.2">
      <c r="A34" s="39">
        <v>33</v>
      </c>
      <c r="B34" s="44">
        <v>42764</v>
      </c>
      <c r="C34" s="39">
        <v>77</v>
      </c>
      <c r="D34" s="39">
        <v>16</v>
      </c>
      <c r="E34" s="39">
        <v>22047.11</v>
      </c>
      <c r="F34" s="39">
        <v>22745.47</v>
      </c>
      <c r="G34" s="30"/>
      <c r="H34" s="30"/>
    </row>
    <row r="35" spans="1:8" x14ac:dyDescent="0.2">
      <c r="A35" s="39">
        <v>34</v>
      </c>
      <c r="B35" s="44">
        <v>42764</v>
      </c>
      <c r="C35" s="39">
        <v>78</v>
      </c>
      <c r="D35" s="39">
        <v>25</v>
      </c>
      <c r="E35" s="39">
        <v>18860.36</v>
      </c>
      <c r="F35" s="39">
        <v>16301.4</v>
      </c>
      <c r="G35" s="30"/>
      <c r="H35" s="30"/>
    </row>
    <row r="36" spans="1:8" x14ac:dyDescent="0.2">
      <c r="A36" s="39">
        <v>35</v>
      </c>
      <c r="B36" s="44">
        <v>42764</v>
      </c>
      <c r="C36" s="39">
        <v>99</v>
      </c>
      <c r="D36" s="39">
        <v>18</v>
      </c>
      <c r="E36" s="39">
        <v>15549.347250586199</v>
      </c>
      <c r="F36" s="39">
        <v>12798.9091899251</v>
      </c>
      <c r="G36" s="30"/>
      <c r="H36" s="30"/>
    </row>
    <row r="37" spans="1:8" x14ac:dyDescent="0.2">
      <c r="A37" s="39"/>
      <c r="B37" s="44"/>
      <c r="C37" s="39"/>
      <c r="D37" s="39"/>
      <c r="E37" s="39"/>
      <c r="F37" s="39"/>
      <c r="G37" s="30"/>
      <c r="H37" s="30"/>
    </row>
    <row r="38" spans="1:8" x14ac:dyDescent="0.2">
      <c r="A38" s="30"/>
      <c r="B38" s="33"/>
      <c r="C38" s="34"/>
      <c r="D38" s="34"/>
      <c r="E38" s="34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2017-02-04T00:50:59Z</dcterms:modified>
</cp:coreProperties>
</file>