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<sst xmlns="http://schemas.openxmlformats.org/spreadsheetml/2006/main" count="116" uniqueCount="76">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</sst>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103" fillId="0" borderId="0" xfId="0" applyNumberFormat="1" applyFont="1" applyFill="1" applyBorder="1" applyAlignment="1" applyProtection="1">
      <alignment vertical="center"/>
    </xf>
    <xf numFmtId="0" fontId="103" fillId="0" borderId="0" xfId="0" applyNumberFormat="1" applyFont="1" applyFill="1" applyBorder="1" applyAlignment="1" applyProtection="1">
      <alignment wrapText="1"/>
    </xf>
    <xf numFmtId="0" fontId="104" fillId="0" borderId="0" xfId="0" applyNumberFormat="1" applyFont="1" applyFill="1" applyBorder="1" applyAlignment="1" applyProtection="1">
      <alignment horizontal="left"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27053631.668999996</v>
      </c>
      <c r="F3" s="25">
        <f>RA!I7</f>
        <v>3140252.5647</v>
      </c>
      <c r="G3" s="16">
        <f>SUM(G4:G42)</f>
        <v>23913379.104299996</v>
      </c>
      <c r="H3" s="27">
        <f>RA!J7</f>
        <v>11.6075083860121</v>
      </c>
      <c r="I3" s="20">
        <f>SUM(I4:I42)</f>
        <v>27053638.307805549</v>
      </c>
      <c r="J3" s="21">
        <f>SUM(J4:J42)</f>
        <v>23913379.059429049</v>
      </c>
      <c r="K3" s="22">
        <f>E3-I3</f>
        <v>-6.63880555331707</v>
      </c>
      <c r="L3" s="22">
        <f>G3-J3</f>
        <v>4.4870946556329727E-2</v>
      </c>
    </row>
    <row r="4" spans="1:13" x14ac:dyDescent="0.2">
      <c r="A4" s="50">
        <f>RA!A8</f>
        <v>42765</v>
      </c>
      <c r="B4" s="12">
        <v>12</v>
      </c>
      <c r="C4" s="45" t="s">
        <v>6</v>
      </c>
      <c r="D4" s="45"/>
      <c r="E4" s="15">
        <f>IFERROR(VLOOKUP(C4,RA!B:D,3,0),0)</f>
        <v>1042694.3339</v>
      </c>
      <c r="F4" s="25">
        <f>IFERROR(VLOOKUP(C4,RA!B:I,8,0),0)</f>
        <v>288706.05920000002</v>
      </c>
      <c r="G4" s="16">
        <f t="shared" ref="G4:G42" si="0">E4-F4</f>
        <v>753988.27469999995</v>
      </c>
      <c r="H4" s="27">
        <f>RA!J8</f>
        <v>27.688465335775799</v>
      </c>
      <c r="I4" s="20">
        <f>IFERROR(VLOOKUP(B4,RMS!C:E,3,FALSE),0)</f>
        <v>1042695.5436094</v>
      </c>
      <c r="J4" s="21">
        <f>IFERROR(VLOOKUP(B4,RMS!C:F,4,FALSE),0)</f>
        <v>753988.27737692301</v>
      </c>
      <c r="K4" s="22">
        <f t="shared" ref="K4:K42" si="1">E4-I4</f>
        <v>-1.2097094000782818</v>
      </c>
      <c r="L4" s="22">
        <f t="shared" ref="L4:L42" si="2">G4-J4</f>
        <v>-2.6769230607897043E-3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174641.1195</v>
      </c>
      <c r="F5" s="25">
        <f>IFERROR(VLOOKUP(C5,RA!B:I,8,0),0)</f>
        <v>42737.5844</v>
      </c>
      <c r="G5" s="16">
        <f t="shared" si="0"/>
        <v>131903.53510000001</v>
      </c>
      <c r="H5" s="27">
        <f>RA!J9</f>
        <v>24.471661955877501</v>
      </c>
      <c r="I5" s="20">
        <f>IFERROR(VLOOKUP(B5,RMS!C:E,3,FALSE),0)</f>
        <v>174641.18087008499</v>
      </c>
      <c r="J5" s="21">
        <f>IFERROR(VLOOKUP(B5,RMS!C:F,4,FALSE),0)</f>
        <v>131903.513618803</v>
      </c>
      <c r="K5" s="22">
        <f t="shared" si="1"/>
        <v>-6.1370084993541241E-2</v>
      </c>
      <c r="L5" s="22">
        <f t="shared" si="2"/>
        <v>2.1481197007233277E-2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525904.08310000005</v>
      </c>
      <c r="F6" s="25">
        <f>IFERROR(VLOOKUP(C6,RA!B:I,8,0),0)</f>
        <v>124987.6333</v>
      </c>
      <c r="G6" s="16">
        <f t="shared" si="0"/>
        <v>400916.44980000006</v>
      </c>
      <c r="H6" s="27">
        <f>RA!J10</f>
        <v>23.766241281727002</v>
      </c>
      <c r="I6" s="20">
        <f>IFERROR(VLOOKUP(B6,RMS!C:E,3,FALSE),0)</f>
        <v>525905.67451210204</v>
      </c>
      <c r="J6" s="21">
        <f>IFERROR(VLOOKUP(B6,RMS!C:F,4,FALSE),0)</f>
        <v>400916.45806110703</v>
      </c>
      <c r="K6" s="22">
        <f>E6-I6</f>
        <v>-1.5914121019886807</v>
      </c>
      <c r="L6" s="22">
        <f t="shared" si="2"/>
        <v>-8.2611069665290415E-3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91196.538</v>
      </c>
      <c r="F7" s="25">
        <f>IFERROR(VLOOKUP(C7,RA!B:I,8,0),0)</f>
        <v>21063.497599999999</v>
      </c>
      <c r="G7" s="16">
        <f t="shared" si="0"/>
        <v>70133.040399999998</v>
      </c>
      <c r="H7" s="27">
        <f>RA!J11</f>
        <v>23.096817118211199</v>
      </c>
      <c r="I7" s="20">
        <f>IFERROR(VLOOKUP(B7,RMS!C:E,3,FALSE),0)</f>
        <v>91196.583543612403</v>
      </c>
      <c r="J7" s="21">
        <f>IFERROR(VLOOKUP(B7,RMS!C:F,4,FALSE),0)</f>
        <v>70133.041243983098</v>
      </c>
      <c r="K7" s="22">
        <f t="shared" si="1"/>
        <v>-4.5543612402980216E-2</v>
      </c>
      <c r="L7" s="22">
        <f t="shared" si="2"/>
        <v>-8.4398309991229326E-4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169630.52160000001</v>
      </c>
      <c r="F8" s="25">
        <f>IFERROR(VLOOKUP(C8,RA!B:I,8,0),0)</f>
        <v>32969.390800000001</v>
      </c>
      <c r="G8" s="16">
        <f t="shared" si="0"/>
        <v>136661.13080000001</v>
      </c>
      <c r="H8" s="27">
        <f>RA!J12</f>
        <v>19.436001545608601</v>
      </c>
      <c r="I8" s="20">
        <f>IFERROR(VLOOKUP(B8,RMS!C:E,3,FALSE),0)</f>
        <v>169630.51029572601</v>
      </c>
      <c r="J8" s="21">
        <f>IFERROR(VLOOKUP(B8,RMS!C:F,4,FALSE),0)</f>
        <v>136661.13231367501</v>
      </c>
      <c r="K8" s="22">
        <f t="shared" si="1"/>
        <v>1.1304273997666314E-2</v>
      </c>
      <c r="L8" s="22">
        <f t="shared" si="2"/>
        <v>-1.5136750007513911E-3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362113.06459999998</v>
      </c>
      <c r="F9" s="25">
        <f>IFERROR(VLOOKUP(C9,RA!B:I,8,0),0)</f>
        <v>109676.6537</v>
      </c>
      <c r="G9" s="16">
        <f t="shared" si="0"/>
        <v>252436.41089999999</v>
      </c>
      <c r="H9" s="27">
        <f>RA!J13</f>
        <v>30.287958215799801</v>
      </c>
      <c r="I9" s="20">
        <f>IFERROR(VLOOKUP(B9,RMS!C:E,3,FALSE),0)</f>
        <v>362113.28352478601</v>
      </c>
      <c r="J9" s="21">
        <f>IFERROR(VLOOKUP(B9,RMS!C:F,4,FALSE),0)</f>
        <v>252436.412588034</v>
      </c>
      <c r="K9" s="22">
        <f t="shared" si="1"/>
        <v>-0.21892478602239862</v>
      </c>
      <c r="L9" s="22">
        <f t="shared" si="2"/>
        <v>-1.6880340117495507E-3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110038.355</v>
      </c>
      <c r="F10" s="25">
        <f>IFERROR(VLOOKUP(C10,RA!B:I,8,0),0)</f>
        <v>24902.375800000002</v>
      </c>
      <c r="G10" s="16">
        <f t="shared" si="0"/>
        <v>85135.979200000002</v>
      </c>
      <c r="H10" s="27">
        <f>RA!J14</f>
        <v>22.630632564436301</v>
      </c>
      <c r="I10" s="20">
        <f>IFERROR(VLOOKUP(B10,RMS!C:E,3,FALSE),0)</f>
        <v>110038.357973504</v>
      </c>
      <c r="J10" s="21">
        <f>IFERROR(VLOOKUP(B10,RMS!C:F,4,FALSE),0)</f>
        <v>85135.978260683798</v>
      </c>
      <c r="K10" s="22">
        <f t="shared" si="1"/>
        <v>-2.9735040006926283E-3</v>
      </c>
      <c r="L10" s="22">
        <f t="shared" si="2"/>
        <v>9.3931620358489454E-4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103044.3285</v>
      </c>
      <c r="F11" s="25">
        <f>IFERROR(VLOOKUP(C11,RA!B:I,8,0),0)</f>
        <v>2808.3508000000002</v>
      </c>
      <c r="G11" s="16">
        <f t="shared" si="0"/>
        <v>100235.9777</v>
      </c>
      <c r="H11" s="27">
        <f>RA!J15</f>
        <v>2.7253812421127099</v>
      </c>
      <c r="I11" s="20">
        <f>IFERROR(VLOOKUP(B11,RMS!C:E,3,FALSE),0)</f>
        <v>103044.498680342</v>
      </c>
      <c r="J11" s="21">
        <f>IFERROR(VLOOKUP(B11,RMS!C:F,4,FALSE),0)</f>
        <v>100235.97705812</v>
      </c>
      <c r="K11" s="22">
        <f t="shared" si="1"/>
        <v>-0.17018034200009424</v>
      </c>
      <c r="L11" s="22">
        <f t="shared" si="2"/>
        <v>6.4188000396825373E-4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2757934.3555000001</v>
      </c>
      <c r="F12" s="25">
        <f>IFERROR(VLOOKUP(C12,RA!B:I,8,0),0)</f>
        <v>-190860.23920000001</v>
      </c>
      <c r="G12" s="16">
        <f t="shared" si="0"/>
        <v>2948794.5947000002</v>
      </c>
      <c r="H12" s="27">
        <f>RA!J16</f>
        <v>-6.9204054411004297</v>
      </c>
      <c r="I12" s="20">
        <f>IFERROR(VLOOKUP(B12,RMS!C:E,3,FALSE),0)</f>
        <v>2757934.3210035898</v>
      </c>
      <c r="J12" s="21">
        <f>IFERROR(VLOOKUP(B12,RMS!C:F,4,FALSE),0)</f>
        <v>2948794.5950760702</v>
      </c>
      <c r="K12" s="22">
        <f t="shared" si="1"/>
        <v>3.449641028419137E-2</v>
      </c>
      <c r="L12" s="22">
        <f t="shared" si="2"/>
        <v>-3.7606991827487946E-4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3621033.3267000001</v>
      </c>
      <c r="F13" s="25">
        <f>IFERROR(VLOOKUP(C13,RA!B:I,8,0),0)</f>
        <v>572297.7487</v>
      </c>
      <c r="G13" s="16">
        <f t="shared" si="0"/>
        <v>3048735.5780000002</v>
      </c>
      <c r="H13" s="27">
        <f>RA!J17</f>
        <v>15.8048185991582</v>
      </c>
      <c r="I13" s="20">
        <f>IFERROR(VLOOKUP(B13,RMS!C:E,3,FALSE),0)</f>
        <v>3621033.2817564099</v>
      </c>
      <c r="J13" s="21">
        <f>IFERROR(VLOOKUP(B13,RMS!C:F,4,FALSE),0)</f>
        <v>3048735.5801538499</v>
      </c>
      <c r="K13" s="22">
        <f t="shared" si="1"/>
        <v>4.4943590182811022E-2</v>
      </c>
      <c r="L13" s="22">
        <f t="shared" si="2"/>
        <v>-2.1538496948778629E-3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3716652.9249999998</v>
      </c>
      <c r="F14" s="25">
        <f>IFERROR(VLOOKUP(C14,RA!B:I,8,0),0)</f>
        <v>457545.01510000002</v>
      </c>
      <c r="G14" s="16">
        <f t="shared" si="0"/>
        <v>3259107.9098999999</v>
      </c>
      <c r="H14" s="27">
        <f>RA!J18</f>
        <v>12.3106737253385</v>
      </c>
      <c r="I14" s="20">
        <f>IFERROR(VLOOKUP(B14,RMS!C:E,3,FALSE),0)</f>
        <v>3716653.9205829101</v>
      </c>
      <c r="J14" s="21">
        <f>IFERROR(VLOOKUP(B14,RMS!C:F,4,FALSE),0)</f>
        <v>3259107.8367085499</v>
      </c>
      <c r="K14" s="22">
        <f t="shared" si="1"/>
        <v>-0.99558291025459766</v>
      </c>
      <c r="L14" s="22">
        <f t="shared" si="2"/>
        <v>7.3191449977457523E-2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1596540.0544</v>
      </c>
      <c r="F15" s="25">
        <f>IFERROR(VLOOKUP(C15,RA!B:I,8,0),0)</f>
        <v>155277.32550000001</v>
      </c>
      <c r="G15" s="16">
        <f t="shared" si="0"/>
        <v>1441262.7289</v>
      </c>
      <c r="H15" s="27">
        <f>RA!J19</f>
        <v>9.72586469547457</v>
      </c>
      <c r="I15" s="20">
        <f>IFERROR(VLOOKUP(B15,RMS!C:E,3,FALSE),0)</f>
        <v>1596539.9112051299</v>
      </c>
      <c r="J15" s="21">
        <f>IFERROR(VLOOKUP(B15,RMS!C:F,4,FALSE),0)</f>
        <v>1441262.7258854699</v>
      </c>
      <c r="K15" s="22">
        <f t="shared" si="1"/>
        <v>0.14319487009197474</v>
      </c>
      <c r="L15" s="22">
        <f t="shared" si="2"/>
        <v>3.0145300552248955E-3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1341967.4025999999</v>
      </c>
      <c r="F16" s="25">
        <f>IFERROR(VLOOKUP(C16,RA!B:I,8,0),0)</f>
        <v>140062.0399</v>
      </c>
      <c r="G16" s="16">
        <f t="shared" si="0"/>
        <v>1201905.3626999999</v>
      </c>
      <c r="H16" s="27">
        <f>RA!J20</f>
        <v>10.437067221501501</v>
      </c>
      <c r="I16" s="20">
        <f>IFERROR(VLOOKUP(B16,RMS!C:E,3,FALSE),0)</f>
        <v>1341967.81330514</v>
      </c>
      <c r="J16" s="21">
        <f>IFERROR(VLOOKUP(B16,RMS!C:F,4,FALSE),0)</f>
        <v>1201905.3626999999</v>
      </c>
      <c r="K16" s="22">
        <f t="shared" si="1"/>
        <v>-0.41070514009334147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947159.35309999995</v>
      </c>
      <c r="F17" s="25">
        <f>IFERROR(VLOOKUP(C17,RA!B:I,8,0),0)</f>
        <v>127662.035</v>
      </c>
      <c r="G17" s="16">
        <f t="shared" si="0"/>
        <v>819497.31809999992</v>
      </c>
      <c r="H17" s="27">
        <f>RA!J21</f>
        <v>13.478411481887299</v>
      </c>
      <c r="I17" s="20">
        <f>IFERROR(VLOOKUP(B17,RMS!C:E,3,FALSE),0)</f>
        <v>947158.85257638595</v>
      </c>
      <c r="J17" s="21">
        <f>IFERROR(VLOOKUP(B17,RMS!C:F,4,FALSE),0)</f>
        <v>819497.31722911296</v>
      </c>
      <c r="K17" s="22">
        <f t="shared" si="1"/>
        <v>0.50052361399866641</v>
      </c>
      <c r="L17" s="22">
        <f t="shared" si="2"/>
        <v>8.7088695727288723E-4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2071661.311</v>
      </c>
      <c r="F18" s="25">
        <f>IFERROR(VLOOKUP(C18,RA!B:I,8,0),0)</f>
        <v>197693.1176</v>
      </c>
      <c r="G18" s="16">
        <f t="shared" si="0"/>
        <v>1873968.1934</v>
      </c>
      <c r="H18" s="27">
        <f>RA!J22</f>
        <v>9.5427334840062592</v>
      </c>
      <c r="I18" s="20">
        <f>IFERROR(VLOOKUP(B18,RMS!C:E,3,FALSE),0)</f>
        <v>2071662.8680720001</v>
      </c>
      <c r="J18" s="21">
        <f>IFERROR(VLOOKUP(B18,RMS!C:F,4,FALSE),0)</f>
        <v>1873968.1966583999</v>
      </c>
      <c r="K18" s="22">
        <f t="shared" si="1"/>
        <v>-1.5570720001123846</v>
      </c>
      <c r="L18" s="22">
        <f t="shared" si="2"/>
        <v>-3.258399898186326E-3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1776848.8218</v>
      </c>
      <c r="F19" s="25">
        <f>IFERROR(VLOOKUP(C19,RA!B:I,8,0),0)</f>
        <v>240505.85550000001</v>
      </c>
      <c r="G19" s="16">
        <f t="shared" si="0"/>
        <v>1536342.9663</v>
      </c>
      <c r="H19" s="27">
        <f>RA!J23</f>
        <v>13.535527195631699</v>
      </c>
      <c r="I19" s="20">
        <f>IFERROR(VLOOKUP(B19,RMS!C:E,3,FALSE),0)</f>
        <v>1776850.01905043</v>
      </c>
      <c r="J19" s="21">
        <f>IFERROR(VLOOKUP(B19,RMS!C:F,4,FALSE),0)</f>
        <v>1536342.99817179</v>
      </c>
      <c r="K19" s="22">
        <f t="shared" si="1"/>
        <v>-1.1972504300065339</v>
      </c>
      <c r="L19" s="22">
        <f t="shared" si="2"/>
        <v>-3.1871790066361427E-2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576831.46959999995</v>
      </c>
      <c r="F20" s="25">
        <f>IFERROR(VLOOKUP(C20,RA!B:I,8,0),0)</f>
        <v>81235.045700000002</v>
      </c>
      <c r="G20" s="16">
        <f t="shared" si="0"/>
        <v>495596.42389999994</v>
      </c>
      <c r="H20" s="27">
        <f>RA!J24</f>
        <v>14.082977434697201</v>
      </c>
      <c r="I20" s="20">
        <f>IFERROR(VLOOKUP(B20,RMS!C:E,3,FALSE),0)</f>
        <v>576831.47363967204</v>
      </c>
      <c r="J20" s="21">
        <f>IFERROR(VLOOKUP(B20,RMS!C:F,4,FALSE),0)</f>
        <v>495596.44246891898</v>
      </c>
      <c r="K20" s="22">
        <f t="shared" si="1"/>
        <v>-4.0396720869466662E-3</v>
      </c>
      <c r="L20" s="22">
        <f t="shared" si="2"/>
        <v>-1.8568919040262699E-2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621801.06599999999</v>
      </c>
      <c r="F21" s="25">
        <f>IFERROR(VLOOKUP(C21,RA!B:I,8,0),0)</f>
        <v>58834.082399999999</v>
      </c>
      <c r="G21" s="16">
        <f t="shared" si="0"/>
        <v>562966.98360000004</v>
      </c>
      <c r="H21" s="27">
        <f>RA!J25</f>
        <v>9.4618818810452208</v>
      </c>
      <c r="I21" s="20">
        <f>IFERROR(VLOOKUP(B21,RMS!C:E,3,FALSE),0)</f>
        <v>621801.04465408798</v>
      </c>
      <c r="J21" s="21">
        <f>IFERROR(VLOOKUP(B21,RMS!C:F,4,FALSE),0)</f>
        <v>562966.97049403505</v>
      </c>
      <c r="K21" s="22">
        <f t="shared" si="1"/>
        <v>2.1345912013202906E-2</v>
      </c>
      <c r="L21" s="22">
        <f t="shared" si="2"/>
        <v>1.3105964986607432E-2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584749.98179999995</v>
      </c>
      <c r="F22" s="25">
        <f>IFERROR(VLOOKUP(C22,RA!B:I,8,0),0)</f>
        <v>129848.2236</v>
      </c>
      <c r="G22" s="16">
        <f t="shared" si="0"/>
        <v>454901.75819999992</v>
      </c>
      <c r="H22" s="27">
        <f>RA!J26</f>
        <v>22.2057678736981</v>
      </c>
      <c r="I22" s="20">
        <f>IFERROR(VLOOKUP(B22,RMS!C:E,3,FALSE),0)</f>
        <v>584749.96517788398</v>
      </c>
      <c r="J22" s="21">
        <f>IFERROR(VLOOKUP(B22,RMS!C:F,4,FALSE),0)</f>
        <v>454901.74482509098</v>
      </c>
      <c r="K22" s="22">
        <f t="shared" si="1"/>
        <v>1.6622115974314511E-2</v>
      </c>
      <c r="L22" s="22">
        <f t="shared" si="2"/>
        <v>1.3374908943660557E-2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291130.79950000002</v>
      </c>
      <c r="F23" s="25">
        <f>IFERROR(VLOOKUP(C23,RA!B:I,8,0),0)</f>
        <v>75691.861199999999</v>
      </c>
      <c r="G23" s="16">
        <f t="shared" si="0"/>
        <v>215438.93830000004</v>
      </c>
      <c r="H23" s="27">
        <f>RA!J27</f>
        <v>25.999262644143599</v>
      </c>
      <c r="I23" s="20">
        <f>IFERROR(VLOOKUP(B23,RMS!C:E,3,FALSE),0)</f>
        <v>291130.76346666698</v>
      </c>
      <c r="J23" s="21">
        <f>IFERROR(VLOOKUP(B23,RMS!C:F,4,FALSE),0)</f>
        <v>215438.94405339999</v>
      </c>
      <c r="K23" s="22">
        <f t="shared" si="1"/>
        <v>3.6033333046361804E-2</v>
      </c>
      <c r="L23" s="22">
        <f t="shared" si="2"/>
        <v>-5.753399949753657E-3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988909.94620000001</v>
      </c>
      <c r="F24" s="25">
        <f>IFERROR(VLOOKUP(C24,RA!B:I,8,0),0)</f>
        <v>35018.676899999999</v>
      </c>
      <c r="G24" s="16">
        <f t="shared" si="0"/>
        <v>953891.26930000004</v>
      </c>
      <c r="H24" s="27">
        <f>RA!J28</f>
        <v>3.54113911327955</v>
      </c>
      <c r="I24" s="20">
        <f>IFERROR(VLOOKUP(B24,RMS!C:E,3,FALSE),0)</f>
        <v>988909.94599734503</v>
      </c>
      <c r="J24" s="21">
        <f>IFERROR(VLOOKUP(B24,RMS!C:F,4,FALSE),0)</f>
        <v>953891.27094247798</v>
      </c>
      <c r="K24" s="22">
        <f t="shared" si="1"/>
        <v>2.0265497732907534E-4</v>
      </c>
      <c r="L24" s="22">
        <f t="shared" si="2"/>
        <v>-1.6424779314547777E-3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728334.42969999998</v>
      </c>
      <c r="F25" s="25">
        <f>IFERROR(VLOOKUP(C25,RA!B:I,8,0),0)</f>
        <v>129882.3282</v>
      </c>
      <c r="G25" s="16">
        <f t="shared" si="0"/>
        <v>598452.10149999999</v>
      </c>
      <c r="H25" s="27">
        <f>RA!J29</f>
        <v>17.832787096649898</v>
      </c>
      <c r="I25" s="20">
        <f>IFERROR(VLOOKUP(B25,RMS!C:E,3,FALSE),0)</f>
        <v>728334.43077787606</v>
      </c>
      <c r="J25" s="21">
        <f>IFERROR(VLOOKUP(B25,RMS!C:F,4,FALSE),0)</f>
        <v>598452.09287844098</v>
      </c>
      <c r="K25" s="22">
        <f t="shared" si="1"/>
        <v>-1.0778760770335793E-3</v>
      </c>
      <c r="L25" s="22">
        <f t="shared" si="2"/>
        <v>8.6215590126812458E-3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1125643.3208000001</v>
      </c>
      <c r="F26" s="25">
        <f>IFERROR(VLOOKUP(C26,RA!B:I,8,0),0)</f>
        <v>104443.0021</v>
      </c>
      <c r="G26" s="16">
        <f t="shared" si="0"/>
        <v>1021200.3187000001</v>
      </c>
      <c r="H26" s="27">
        <f>RA!J30</f>
        <v>9.27851657537237</v>
      </c>
      <c r="I26" s="20">
        <f>IFERROR(VLOOKUP(B26,RMS!C:E,3,FALSE),0)</f>
        <v>1125643.3454442499</v>
      </c>
      <c r="J26" s="21">
        <f>IFERROR(VLOOKUP(B26,RMS!C:F,4,FALSE),0)</f>
        <v>1021200.30592698</v>
      </c>
      <c r="K26" s="22">
        <f t="shared" si="1"/>
        <v>-2.4644249817356467E-2</v>
      </c>
      <c r="L26" s="22">
        <f t="shared" si="2"/>
        <v>1.2773020076565444E-2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297195.54389999999</v>
      </c>
      <c r="F27" s="25">
        <f>IFERROR(VLOOKUP(C27,RA!B:I,8,0),0)</f>
        <v>26166.983</v>
      </c>
      <c r="G27" s="16">
        <f t="shared" si="0"/>
        <v>271028.56089999998</v>
      </c>
      <c r="H27" s="27">
        <f>RA!J31</f>
        <v>8.8046350415013706</v>
      </c>
      <c r="I27" s="20">
        <f>IFERROR(VLOOKUP(B27,RMS!C:E,3,FALSE),0)</f>
        <v>297195.54402566398</v>
      </c>
      <c r="J27" s="21">
        <f>IFERROR(VLOOKUP(B27,RMS!C:F,4,FALSE),0)</f>
        <v>271028.55295575201</v>
      </c>
      <c r="K27" s="22">
        <f t="shared" si="1"/>
        <v>-1.2566399527713656E-4</v>
      </c>
      <c r="L27" s="22">
        <f t="shared" si="2"/>
        <v>7.944247976411134E-3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185916.86619999999</v>
      </c>
      <c r="F28" s="25">
        <f>IFERROR(VLOOKUP(C28,RA!B:I,8,0),0)</f>
        <v>47130.372100000001</v>
      </c>
      <c r="G28" s="16">
        <f t="shared" si="0"/>
        <v>138786.49409999998</v>
      </c>
      <c r="H28" s="27">
        <f>RA!J32</f>
        <v>25.350240170947998</v>
      </c>
      <c r="I28" s="20">
        <f>IFERROR(VLOOKUP(B28,RMS!C:E,3,FALSE),0)</f>
        <v>185916.829395832</v>
      </c>
      <c r="J28" s="21">
        <f>IFERROR(VLOOKUP(B28,RMS!C:F,4,FALSE),0)</f>
        <v>138786.512114326</v>
      </c>
      <c r="K28" s="22">
        <f t="shared" si="1"/>
        <v>3.680416799033992E-2</v>
      </c>
      <c r="L28" s="22">
        <f t="shared" si="2"/>
        <v>-1.8014326022239402E-2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323404.13780000003</v>
      </c>
      <c r="F30" s="25">
        <f>IFERROR(VLOOKUP(C30,RA!B:I,8,0),0)</f>
        <v>43887.025600000001</v>
      </c>
      <c r="G30" s="16">
        <f t="shared" si="0"/>
        <v>279517.11220000003</v>
      </c>
      <c r="H30" s="27">
        <f>RA!J34</f>
        <v>13.5703352154204</v>
      </c>
      <c r="I30" s="20">
        <f>IFERROR(VLOOKUP(B30,RMS!C:E,3,FALSE),0)</f>
        <v>323404.13760000002</v>
      </c>
      <c r="J30" s="21">
        <f>IFERROR(VLOOKUP(B30,RMS!C:F,4,FALSE),0)</f>
        <v>279517.11930000002</v>
      </c>
      <c r="K30" s="22">
        <f t="shared" si="1"/>
        <v>2.0000000949949026E-4</v>
      </c>
      <c r="L30" s="22">
        <f t="shared" si="2"/>
        <v>-7.0999999879859388E-3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12.4172735427983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189916.57</v>
      </c>
      <c r="F32" s="25">
        <f>IFERROR(VLOOKUP(C32,RA!B:I,8,0),0)</f>
        <v>23582.46</v>
      </c>
      <c r="G32" s="16">
        <f t="shared" si="0"/>
        <v>166334.11000000002</v>
      </c>
      <c r="H32" s="27">
        <f>RA!J34</f>
        <v>13.5703352154204</v>
      </c>
      <c r="I32" s="20">
        <f>IFERROR(VLOOKUP(B32,RMS!C:E,3,FALSE),0)</f>
        <v>189916.57</v>
      </c>
      <c r="J32" s="21">
        <f>IFERROR(VLOOKUP(B32,RMS!C:F,4,FALSE),0)</f>
        <v>166334.10999999999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54226.33</v>
      </c>
      <c r="F33" s="25">
        <f>IFERROR(VLOOKUP(C33,RA!B:I,8,0),0)</f>
        <v>-6706.4</v>
      </c>
      <c r="G33" s="16">
        <f t="shared" si="0"/>
        <v>60932.73</v>
      </c>
      <c r="H33" s="27">
        <f>RA!J34</f>
        <v>13.5703352154204</v>
      </c>
      <c r="I33" s="20">
        <f>IFERROR(VLOOKUP(B33,RMS!C:E,3,FALSE),0)</f>
        <v>54226.33</v>
      </c>
      <c r="J33" s="21">
        <f>IFERROR(VLOOKUP(B33,RMS!C:F,4,FALSE),0)</f>
        <v>60932.73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4188.04</v>
      </c>
      <c r="F34" s="25">
        <f>IFERROR(VLOOKUP(C34,RA!B:I,8,0),0)</f>
        <v>11.98</v>
      </c>
      <c r="G34" s="16">
        <f t="shared" si="0"/>
        <v>4176.0600000000004</v>
      </c>
      <c r="H34" s="27">
        <f>RA!J35</f>
        <v>12.4172735427983</v>
      </c>
      <c r="I34" s="20">
        <f>IFERROR(VLOOKUP(B34,RMS!C:E,3,FALSE),0)</f>
        <v>4188.04</v>
      </c>
      <c r="J34" s="21">
        <f>IFERROR(VLOOKUP(B34,RMS!C:F,4,FALSE),0)</f>
        <v>4176.0600000000004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61164.97</v>
      </c>
      <c r="F35" s="25">
        <f>IFERROR(VLOOKUP(C35,RA!B:I,8,0),0)</f>
        <v>930.72</v>
      </c>
      <c r="G35" s="16">
        <f t="shared" si="0"/>
        <v>60234.25</v>
      </c>
      <c r="H35" s="27">
        <f>RA!J34</f>
        <v>13.5703352154204</v>
      </c>
      <c r="I35" s="20">
        <f>IFERROR(VLOOKUP(B35,RMS!C:E,3,FALSE),0)</f>
        <v>61164.97</v>
      </c>
      <c r="J35" s="21">
        <f>IFERROR(VLOOKUP(B35,RMS!C:F,4,FALSE),0)</f>
        <v>60234.25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12.4172735427983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31210.255799999999</v>
      </c>
      <c r="F37" s="25">
        <f>IFERROR(VLOOKUP(C37,RA!B:I,8,0),0)</f>
        <v>3111.7402000000002</v>
      </c>
      <c r="G37" s="16">
        <f t="shared" si="0"/>
        <v>28098.515599999999</v>
      </c>
      <c r="H37" s="27">
        <f>RA!J35</f>
        <v>12.4172735427983</v>
      </c>
      <c r="I37" s="20">
        <f>IFERROR(VLOOKUP(B37,RMS!C:E,3,FALSE),0)</f>
        <v>31210.256410256399</v>
      </c>
      <c r="J37" s="21">
        <f>IFERROR(VLOOKUP(B37,RMS!C:F,4,FALSE),0)</f>
        <v>28098.517094017101</v>
      </c>
      <c r="K37" s="22">
        <f t="shared" si="1"/>
        <v>-6.1025640025036409E-4</v>
      </c>
      <c r="L37" s="22">
        <f t="shared" si="2"/>
        <v>-1.4940171022317372E-3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498576.72730000003</v>
      </c>
      <c r="F38" s="25">
        <f>IFERROR(VLOOKUP(C38,RA!B:I,8,0),0)</f>
        <v>34044.456700000002</v>
      </c>
      <c r="G38" s="16">
        <f t="shared" si="0"/>
        <v>464532.27060000005</v>
      </c>
      <c r="H38" s="27">
        <f>RA!J36</f>
        <v>-12.367423722018399</v>
      </c>
      <c r="I38" s="20">
        <f>IFERROR(VLOOKUP(B38,RMS!C:E,3,FALSE),0)</f>
        <v>498576.72058034199</v>
      </c>
      <c r="J38" s="21">
        <f>IFERROR(VLOOKUP(B38,RMS!C:F,4,FALSE),0)</f>
        <v>464532.27660512802</v>
      </c>
      <c r="K38" s="22">
        <f t="shared" si="1"/>
        <v>6.7196580348536372E-3</v>
      </c>
      <c r="L38" s="22">
        <f t="shared" si="2"/>
        <v>-6.0051279724575579E-3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46046.31</v>
      </c>
      <c r="F39" s="25">
        <f>IFERROR(VLOOKUP(C39,RA!B:I,8,0),0)</f>
        <v>419.75</v>
      </c>
      <c r="G39" s="16">
        <f t="shared" si="0"/>
        <v>45626.559999999998</v>
      </c>
      <c r="H39" s="27">
        <f>RA!J37</f>
        <v>0.286052664253446</v>
      </c>
      <c r="I39" s="20">
        <f>IFERROR(VLOOKUP(B39,RMS!C:E,3,FALSE),0)</f>
        <v>46046.31</v>
      </c>
      <c r="J39" s="21">
        <f>IFERROR(VLOOKUP(B39,RMS!C:F,4,FALSE),0)</f>
        <v>45626.559999999998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22962.39</v>
      </c>
      <c r="F40" s="25">
        <f>IFERROR(VLOOKUP(C40,RA!B:I,8,0),0)</f>
        <v>3207.67</v>
      </c>
      <c r="G40" s="16">
        <f t="shared" si="0"/>
        <v>19754.72</v>
      </c>
      <c r="H40" s="27">
        <f>RA!J38</f>
        <v>1.52165528733195</v>
      </c>
      <c r="I40" s="20">
        <f>IFERROR(VLOOKUP(B40,RMS!C:E,3,FALSE),0)</f>
        <v>22962.39</v>
      </c>
      <c r="J40" s="21">
        <f>IFERROR(VLOOKUP(B40,RMS!C:F,4,FALSE),0)</f>
        <v>19754.72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12362.6201</v>
      </c>
      <c r="F42" s="25">
        <f>IFERROR(VLOOKUP(C42,RA!B:I,8,0),0)</f>
        <v>1478.1433</v>
      </c>
      <c r="G42" s="16">
        <f t="shared" si="0"/>
        <v>10884.4768</v>
      </c>
      <c r="H42" s="27">
        <f>RA!J39</f>
        <v>0</v>
      </c>
      <c r="I42" s="20">
        <f>VLOOKUP(B42,RMS!C:E,3,FALSE)</f>
        <v>12362.620074124499</v>
      </c>
      <c r="J42" s="21">
        <f>IFERROR(VLOOKUP(B42,RMS!C:F,4,FALSE),0)</f>
        <v>10884.476665910301</v>
      </c>
      <c r="K42" s="22">
        <f t="shared" si="1"/>
        <v>2.5875500796246342E-5</v>
      </c>
      <c r="L42" s="22">
        <f t="shared" si="2"/>
        <v>1.3408969971351326E-4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27053631.669</v>
      </c>
      <c r="E7" s="71"/>
      <c r="F7" s="71"/>
      <c r="G7" s="70">
        <v>45880611.798699997</v>
      </c>
      <c r="H7" s="72">
        <v>-41.034719005716198</v>
      </c>
      <c r="I7" s="70">
        <v>3140252.5647</v>
      </c>
      <c r="J7" s="72">
        <v>11.6075083860121</v>
      </c>
      <c r="K7" s="70">
        <v>2354422.3859000001</v>
      </c>
      <c r="L7" s="72">
        <v>5.1316281400735599</v>
      </c>
      <c r="M7" s="72">
        <v>0.333767714538447</v>
      </c>
      <c r="N7" s="70">
        <v>1287325105.7491</v>
      </c>
      <c r="O7" s="70">
        <v>1287325105.7491</v>
      </c>
      <c r="P7" s="70">
        <v>928506</v>
      </c>
      <c r="Q7" s="70">
        <v>850792</v>
      </c>
      <c r="R7" s="72">
        <v>9.1343124994123208</v>
      </c>
      <c r="S7" s="70">
        <v>29.136733277975601</v>
      </c>
      <c r="T7" s="70">
        <v>31.9911743345024</v>
      </c>
      <c r="U7" s="73">
        <v>-9.7967092923368604</v>
      </c>
    </row>
    <row r="8" spans="1:23" ht="12" customHeight="1" thickBot="1" x14ac:dyDescent="0.25">
      <c r="A8" s="74">
        <v>42765</v>
      </c>
      <c r="B8" s="77" t="s">
        <v>6</v>
      </c>
      <c r="C8" s="78"/>
      <c r="D8" s="79">
        <v>1042694.3339</v>
      </c>
      <c r="E8" s="80"/>
      <c r="F8" s="80"/>
      <c r="G8" s="79">
        <v>2037993.0856000001</v>
      </c>
      <c r="H8" s="81">
        <v>-48.8371996319594</v>
      </c>
      <c r="I8" s="79">
        <v>288706.05920000002</v>
      </c>
      <c r="J8" s="81">
        <v>27.688465335775799</v>
      </c>
      <c r="K8" s="79">
        <v>355970.74670000002</v>
      </c>
      <c r="L8" s="81">
        <v>17.466729853757101</v>
      </c>
      <c r="M8" s="81">
        <v>-0.18896127876678701</v>
      </c>
      <c r="N8" s="79">
        <v>52098308.962099999</v>
      </c>
      <c r="O8" s="79">
        <v>52098308.962099999</v>
      </c>
      <c r="P8" s="79">
        <v>30077</v>
      </c>
      <c r="Q8" s="79">
        <v>25591</v>
      </c>
      <c r="R8" s="81">
        <v>17.529600250087899</v>
      </c>
      <c r="S8" s="79">
        <v>34.667497885427402</v>
      </c>
      <c r="T8" s="79">
        <v>34.441237716384698</v>
      </c>
      <c r="U8" s="82">
        <v>0.65265791546452501</v>
      </c>
    </row>
    <row r="9" spans="1:23" ht="12" customHeight="1" thickBot="1" x14ac:dyDescent="0.25">
      <c r="A9" s="76"/>
      <c r="B9" s="77" t="s">
        <v>7</v>
      </c>
      <c r="C9" s="78"/>
      <c r="D9" s="79">
        <v>174641.1195</v>
      </c>
      <c r="E9" s="80"/>
      <c r="F9" s="80"/>
      <c r="G9" s="79">
        <v>213318.1366</v>
      </c>
      <c r="H9" s="81">
        <v>-18.131143331954299</v>
      </c>
      <c r="I9" s="79">
        <v>42737.5844</v>
      </c>
      <c r="J9" s="81">
        <v>24.471661955877501</v>
      </c>
      <c r="K9" s="79">
        <v>54163.335899999998</v>
      </c>
      <c r="L9" s="81">
        <v>25.390872413986799</v>
      </c>
      <c r="M9" s="81">
        <v>-0.21094992230713</v>
      </c>
      <c r="N9" s="79">
        <v>6299501.6174999997</v>
      </c>
      <c r="O9" s="79">
        <v>6299501.6174999997</v>
      </c>
      <c r="P9" s="79">
        <v>8419</v>
      </c>
      <c r="Q9" s="79">
        <v>7297</v>
      </c>
      <c r="R9" s="81">
        <v>15.376181992599699</v>
      </c>
      <c r="S9" s="79">
        <v>20.7436892148711</v>
      </c>
      <c r="T9" s="79">
        <v>20.199028614499099</v>
      </c>
      <c r="U9" s="82">
        <v>2.6256689190153799</v>
      </c>
    </row>
    <row r="10" spans="1:23" ht="12" customHeight="1" thickBot="1" x14ac:dyDescent="0.25">
      <c r="A10" s="76"/>
      <c r="B10" s="77" t="s">
        <v>8</v>
      </c>
      <c r="C10" s="78"/>
      <c r="D10" s="79">
        <v>525904.08310000005</v>
      </c>
      <c r="E10" s="80"/>
      <c r="F10" s="80"/>
      <c r="G10" s="79">
        <v>362715.05530000001</v>
      </c>
      <c r="H10" s="81">
        <v>44.990971677485803</v>
      </c>
      <c r="I10" s="79">
        <v>124987.6333</v>
      </c>
      <c r="J10" s="81">
        <v>23.766241281727002</v>
      </c>
      <c r="K10" s="79">
        <v>82065.2497</v>
      </c>
      <c r="L10" s="81">
        <v>22.625266997016201</v>
      </c>
      <c r="M10" s="81">
        <v>0.52302751477523401</v>
      </c>
      <c r="N10" s="79">
        <v>10752369.2806</v>
      </c>
      <c r="O10" s="79">
        <v>10752369.2806</v>
      </c>
      <c r="P10" s="79">
        <v>113074</v>
      </c>
      <c r="Q10" s="79">
        <v>101643</v>
      </c>
      <c r="R10" s="81">
        <v>11.2462245309564</v>
      </c>
      <c r="S10" s="79">
        <v>4.6509726648035796</v>
      </c>
      <c r="T10" s="79">
        <v>4.6448176441073201</v>
      </c>
      <c r="U10" s="82">
        <v>0.132338354573492</v>
      </c>
    </row>
    <row r="11" spans="1:23" ht="12" thickBot="1" x14ac:dyDescent="0.25">
      <c r="A11" s="76"/>
      <c r="B11" s="77" t="s">
        <v>9</v>
      </c>
      <c r="C11" s="78"/>
      <c r="D11" s="79">
        <v>91196.538</v>
      </c>
      <c r="E11" s="80"/>
      <c r="F11" s="80"/>
      <c r="G11" s="79">
        <v>133684.24739999999</v>
      </c>
      <c r="H11" s="81">
        <v>-31.782136060407701</v>
      </c>
      <c r="I11" s="79">
        <v>21063.497599999999</v>
      </c>
      <c r="J11" s="81">
        <v>23.096817118211199</v>
      </c>
      <c r="K11" s="79">
        <v>27271.994299999998</v>
      </c>
      <c r="L11" s="81">
        <v>20.400305069900099</v>
      </c>
      <c r="M11" s="81">
        <v>-0.22765099727231899</v>
      </c>
      <c r="N11" s="79">
        <v>3354855.5216999999</v>
      </c>
      <c r="O11" s="79">
        <v>3354855.5216999999</v>
      </c>
      <c r="P11" s="79">
        <v>3626</v>
      </c>
      <c r="Q11" s="79">
        <v>3285</v>
      </c>
      <c r="R11" s="81">
        <v>10.3805175038052</v>
      </c>
      <c r="S11" s="79">
        <v>25.150727523441802</v>
      </c>
      <c r="T11" s="79">
        <v>24.7269919025875</v>
      </c>
      <c r="U11" s="82">
        <v>1.68478474612453</v>
      </c>
    </row>
    <row r="12" spans="1:23" ht="12" customHeight="1" thickBot="1" x14ac:dyDescent="0.25">
      <c r="A12" s="76"/>
      <c r="B12" s="77" t="s">
        <v>10</v>
      </c>
      <c r="C12" s="78"/>
      <c r="D12" s="79">
        <v>169630.52160000001</v>
      </c>
      <c r="E12" s="80"/>
      <c r="F12" s="80"/>
      <c r="G12" s="79">
        <v>486508.15889999998</v>
      </c>
      <c r="H12" s="81">
        <v>-65.133057175539193</v>
      </c>
      <c r="I12" s="79">
        <v>32969.390800000001</v>
      </c>
      <c r="J12" s="81">
        <v>19.436001545608601</v>
      </c>
      <c r="K12" s="79">
        <v>36640.591899999999</v>
      </c>
      <c r="L12" s="81">
        <v>7.5313417112766903</v>
      </c>
      <c r="M12" s="81">
        <v>-0.10019491797565599</v>
      </c>
      <c r="N12" s="79">
        <v>13904837.483999999</v>
      </c>
      <c r="O12" s="79">
        <v>13904837.483999999</v>
      </c>
      <c r="P12" s="79">
        <v>1239</v>
      </c>
      <c r="Q12" s="79">
        <v>1007</v>
      </c>
      <c r="R12" s="81">
        <v>23.038728897715998</v>
      </c>
      <c r="S12" s="79">
        <v>136.90921840193701</v>
      </c>
      <c r="T12" s="79">
        <v>124.808801489573</v>
      </c>
      <c r="U12" s="82">
        <v>8.8382776949611408</v>
      </c>
    </row>
    <row r="13" spans="1:23" ht="12" thickBot="1" x14ac:dyDescent="0.25">
      <c r="A13" s="76"/>
      <c r="B13" s="77" t="s">
        <v>11</v>
      </c>
      <c r="C13" s="78"/>
      <c r="D13" s="79">
        <v>362113.06459999998</v>
      </c>
      <c r="E13" s="80"/>
      <c r="F13" s="80"/>
      <c r="G13" s="79">
        <v>702330.53079999995</v>
      </c>
      <c r="H13" s="81">
        <v>-48.441218383667596</v>
      </c>
      <c r="I13" s="79">
        <v>109676.6537</v>
      </c>
      <c r="J13" s="81">
        <v>30.287958215799801</v>
      </c>
      <c r="K13" s="79">
        <v>-17665.251100000001</v>
      </c>
      <c r="L13" s="81">
        <v>-2.5152332591718798</v>
      </c>
      <c r="M13" s="81">
        <v>-7.2086099472427003</v>
      </c>
      <c r="N13" s="79">
        <v>16387797.6226</v>
      </c>
      <c r="O13" s="79">
        <v>16387797.6226</v>
      </c>
      <c r="P13" s="79">
        <v>10407</v>
      </c>
      <c r="Q13" s="79">
        <v>9252</v>
      </c>
      <c r="R13" s="81">
        <v>12.483787289234799</v>
      </c>
      <c r="S13" s="79">
        <v>34.795144095320502</v>
      </c>
      <c r="T13" s="79">
        <v>35.873251502377897</v>
      </c>
      <c r="U13" s="82">
        <v>-3.0984421392363299</v>
      </c>
    </row>
    <row r="14" spans="1:23" ht="12" thickBot="1" x14ac:dyDescent="0.25">
      <c r="A14" s="76"/>
      <c r="B14" s="77" t="s">
        <v>12</v>
      </c>
      <c r="C14" s="78"/>
      <c r="D14" s="79">
        <v>110038.355</v>
      </c>
      <c r="E14" s="80"/>
      <c r="F14" s="80"/>
      <c r="G14" s="79">
        <v>384069.12439999997</v>
      </c>
      <c r="H14" s="81">
        <v>-71.349335833255495</v>
      </c>
      <c r="I14" s="79">
        <v>24902.375800000002</v>
      </c>
      <c r="J14" s="81">
        <v>22.630632564436301</v>
      </c>
      <c r="K14" s="79">
        <v>68660.490000000005</v>
      </c>
      <c r="L14" s="81">
        <v>17.877117851444801</v>
      </c>
      <c r="M14" s="81">
        <v>-0.63731141738137898</v>
      </c>
      <c r="N14" s="79">
        <v>5741213.9812000003</v>
      </c>
      <c r="O14" s="79">
        <v>5741213.9812000003</v>
      </c>
      <c r="P14" s="79">
        <v>1713</v>
      </c>
      <c r="Q14" s="79">
        <v>1515</v>
      </c>
      <c r="R14" s="81">
        <v>13.0693069306931</v>
      </c>
      <c r="S14" s="79">
        <v>64.237218330414507</v>
      </c>
      <c r="T14" s="79">
        <v>66.910888844884497</v>
      </c>
      <c r="U14" s="82">
        <v>-4.1621828963974803</v>
      </c>
    </row>
    <row r="15" spans="1:23" ht="12" thickBot="1" x14ac:dyDescent="0.25">
      <c r="A15" s="76"/>
      <c r="B15" s="77" t="s">
        <v>13</v>
      </c>
      <c r="C15" s="78"/>
      <c r="D15" s="79">
        <v>103044.3285</v>
      </c>
      <c r="E15" s="80"/>
      <c r="F15" s="80"/>
      <c r="G15" s="79">
        <v>268687.54259999999</v>
      </c>
      <c r="H15" s="81">
        <v>-61.649011523618</v>
      </c>
      <c r="I15" s="79">
        <v>2808.3508000000002</v>
      </c>
      <c r="J15" s="81">
        <v>2.7253812421127099</v>
      </c>
      <c r="K15" s="79">
        <v>7851.8913000000002</v>
      </c>
      <c r="L15" s="81">
        <v>2.9223131165739402</v>
      </c>
      <c r="M15" s="81">
        <v>-0.64233447806390298</v>
      </c>
      <c r="N15" s="79">
        <v>5897268.4515000004</v>
      </c>
      <c r="O15" s="79">
        <v>5897268.4515000004</v>
      </c>
      <c r="P15" s="79">
        <v>3473</v>
      </c>
      <c r="Q15" s="79">
        <v>3205</v>
      </c>
      <c r="R15" s="81">
        <v>8.3619344773790996</v>
      </c>
      <c r="S15" s="79">
        <v>29.670120501007801</v>
      </c>
      <c r="T15" s="79">
        <v>29.761352230889202</v>
      </c>
      <c r="U15" s="82">
        <v>-0.30748688694529902</v>
      </c>
    </row>
    <row r="16" spans="1:23" ht="12" thickBot="1" x14ac:dyDescent="0.25">
      <c r="A16" s="76"/>
      <c r="B16" s="77" t="s">
        <v>14</v>
      </c>
      <c r="C16" s="78"/>
      <c r="D16" s="79">
        <v>2757934.3555000001</v>
      </c>
      <c r="E16" s="80"/>
      <c r="F16" s="80"/>
      <c r="G16" s="79">
        <v>2009723.6687</v>
      </c>
      <c r="H16" s="81">
        <v>37.229530529636598</v>
      </c>
      <c r="I16" s="79">
        <v>-190860.23920000001</v>
      </c>
      <c r="J16" s="81">
        <v>-6.9204054411004297</v>
      </c>
      <c r="K16" s="79">
        <v>-77418.876799999998</v>
      </c>
      <c r="L16" s="81">
        <v>-3.85221500874689</v>
      </c>
      <c r="M16" s="81">
        <v>1.4652933120311</v>
      </c>
      <c r="N16" s="79">
        <v>77407699.596599996</v>
      </c>
      <c r="O16" s="79">
        <v>77407699.596599996</v>
      </c>
      <c r="P16" s="79">
        <v>80744</v>
      </c>
      <c r="Q16" s="79">
        <v>81242</v>
      </c>
      <c r="R16" s="81">
        <v>-0.61298343221486395</v>
      </c>
      <c r="S16" s="79">
        <v>34.156523772664201</v>
      </c>
      <c r="T16" s="79">
        <v>39.842324658427898</v>
      </c>
      <c r="U16" s="82">
        <v>-16.646310156170198</v>
      </c>
    </row>
    <row r="17" spans="1:21" ht="12" thickBot="1" x14ac:dyDescent="0.25">
      <c r="A17" s="76"/>
      <c r="B17" s="77" t="s">
        <v>15</v>
      </c>
      <c r="C17" s="78"/>
      <c r="D17" s="79">
        <v>3621033.3267000001</v>
      </c>
      <c r="E17" s="80"/>
      <c r="F17" s="80"/>
      <c r="G17" s="79">
        <v>2065214.1142</v>
      </c>
      <c r="H17" s="81">
        <v>75.334523515140503</v>
      </c>
      <c r="I17" s="79">
        <v>572297.7487</v>
      </c>
      <c r="J17" s="81">
        <v>15.8048185991582</v>
      </c>
      <c r="K17" s="79">
        <v>186811.45559999999</v>
      </c>
      <c r="L17" s="81">
        <v>9.0456216774581204</v>
      </c>
      <c r="M17" s="81">
        <v>2.0635045739668199</v>
      </c>
      <c r="N17" s="79">
        <v>115558017.4578</v>
      </c>
      <c r="O17" s="79">
        <v>115558017.4578</v>
      </c>
      <c r="P17" s="79">
        <v>25236</v>
      </c>
      <c r="Q17" s="79">
        <v>27564</v>
      </c>
      <c r="R17" s="81">
        <v>-8.4457988680888203</v>
      </c>
      <c r="S17" s="79">
        <v>143.48681751069901</v>
      </c>
      <c r="T17" s="79">
        <v>149.57677801480199</v>
      </c>
      <c r="U17" s="82">
        <v>-4.2442648110505301</v>
      </c>
    </row>
    <row r="18" spans="1:21" ht="12" customHeight="1" thickBot="1" x14ac:dyDescent="0.25">
      <c r="A18" s="76"/>
      <c r="B18" s="77" t="s">
        <v>16</v>
      </c>
      <c r="C18" s="78"/>
      <c r="D18" s="79">
        <v>3716652.9249999998</v>
      </c>
      <c r="E18" s="80"/>
      <c r="F18" s="80"/>
      <c r="G18" s="79">
        <v>8769374.0519999992</v>
      </c>
      <c r="H18" s="81">
        <v>-57.617808261327902</v>
      </c>
      <c r="I18" s="79">
        <v>457545.01510000002</v>
      </c>
      <c r="J18" s="81">
        <v>12.3106737253385</v>
      </c>
      <c r="K18" s="79">
        <v>-240171.45060000001</v>
      </c>
      <c r="L18" s="81">
        <v>-2.7387524944864801</v>
      </c>
      <c r="M18" s="81">
        <v>-2.9050766190442499</v>
      </c>
      <c r="N18" s="79">
        <v>196921047.6284</v>
      </c>
      <c r="O18" s="79">
        <v>196921047.6284</v>
      </c>
      <c r="P18" s="79">
        <v>100088</v>
      </c>
      <c r="Q18" s="79">
        <v>92625</v>
      </c>
      <c r="R18" s="81">
        <v>8.0572199730094596</v>
      </c>
      <c r="S18" s="79">
        <v>37.133851460714602</v>
      </c>
      <c r="T18" s="79">
        <v>40.087847423481797</v>
      </c>
      <c r="U18" s="82">
        <v>-7.9549948270040201</v>
      </c>
    </row>
    <row r="19" spans="1:21" ht="12" customHeight="1" thickBot="1" x14ac:dyDescent="0.25">
      <c r="A19" s="76"/>
      <c r="B19" s="77" t="s">
        <v>17</v>
      </c>
      <c r="C19" s="78"/>
      <c r="D19" s="79">
        <v>1596540.0544</v>
      </c>
      <c r="E19" s="80"/>
      <c r="F19" s="80"/>
      <c r="G19" s="79">
        <v>1271182.4865000001</v>
      </c>
      <c r="H19" s="81">
        <v>25.594874957396598</v>
      </c>
      <c r="I19" s="79">
        <v>155277.32550000001</v>
      </c>
      <c r="J19" s="81">
        <v>9.72586469547457</v>
      </c>
      <c r="K19" s="79">
        <v>53704.855100000001</v>
      </c>
      <c r="L19" s="81">
        <v>4.2247950762653899</v>
      </c>
      <c r="M19" s="81">
        <v>1.8913088995560901</v>
      </c>
      <c r="N19" s="79">
        <v>38307146.579300001</v>
      </c>
      <c r="O19" s="79">
        <v>38307146.579300001</v>
      </c>
      <c r="P19" s="79">
        <v>21171</v>
      </c>
      <c r="Q19" s="79">
        <v>22628</v>
      </c>
      <c r="R19" s="81">
        <v>-6.4389252253844802</v>
      </c>
      <c r="S19" s="79">
        <v>75.411650578621703</v>
      </c>
      <c r="T19" s="79">
        <v>86.3701507733781</v>
      </c>
      <c r="U19" s="82">
        <v>-14.5315745122585</v>
      </c>
    </row>
    <row r="20" spans="1:21" ht="12" thickBot="1" x14ac:dyDescent="0.25">
      <c r="A20" s="76"/>
      <c r="B20" s="77" t="s">
        <v>18</v>
      </c>
      <c r="C20" s="78"/>
      <c r="D20" s="79">
        <v>1341967.4025999999</v>
      </c>
      <c r="E20" s="80"/>
      <c r="F20" s="80"/>
      <c r="G20" s="79">
        <v>2355678.9451000001</v>
      </c>
      <c r="H20" s="81">
        <v>-43.032669821522198</v>
      </c>
      <c r="I20" s="79">
        <v>140062.0399</v>
      </c>
      <c r="J20" s="81">
        <v>10.437067221501501</v>
      </c>
      <c r="K20" s="79">
        <v>210297.1777</v>
      </c>
      <c r="L20" s="81">
        <v>8.9272427440689608</v>
      </c>
      <c r="M20" s="81">
        <v>-0.33398041080795698</v>
      </c>
      <c r="N20" s="79">
        <v>77079526.328999996</v>
      </c>
      <c r="O20" s="79">
        <v>77079526.328999996</v>
      </c>
      <c r="P20" s="79">
        <v>40828</v>
      </c>
      <c r="Q20" s="79">
        <v>38151</v>
      </c>
      <c r="R20" s="81">
        <v>7.0168540798406296</v>
      </c>
      <c r="S20" s="79">
        <v>32.868800886646397</v>
      </c>
      <c r="T20" s="79">
        <v>38.820267767555201</v>
      </c>
      <c r="U20" s="82">
        <v>-18.1067356288216</v>
      </c>
    </row>
    <row r="21" spans="1:21" ht="12" customHeight="1" thickBot="1" x14ac:dyDescent="0.25">
      <c r="A21" s="76"/>
      <c r="B21" s="77" t="s">
        <v>19</v>
      </c>
      <c r="C21" s="78"/>
      <c r="D21" s="79">
        <v>947159.35309999995</v>
      </c>
      <c r="E21" s="80"/>
      <c r="F21" s="80"/>
      <c r="G21" s="79">
        <v>993611.53599999996</v>
      </c>
      <c r="H21" s="81">
        <v>-4.6750849015907496</v>
      </c>
      <c r="I21" s="79">
        <v>127662.035</v>
      </c>
      <c r="J21" s="81">
        <v>13.478411481887299</v>
      </c>
      <c r="K21" s="79">
        <v>108064.6948</v>
      </c>
      <c r="L21" s="81">
        <v>10.8759500956519</v>
      </c>
      <c r="M21" s="81">
        <v>0.18134822141745399</v>
      </c>
      <c r="N21" s="79">
        <v>25936098.882599998</v>
      </c>
      <c r="O21" s="79">
        <v>25936098.882599998</v>
      </c>
      <c r="P21" s="79">
        <v>34289</v>
      </c>
      <c r="Q21" s="79">
        <v>30645</v>
      </c>
      <c r="R21" s="81">
        <v>11.891009952684</v>
      </c>
      <c r="S21" s="79">
        <v>27.6228339438304</v>
      </c>
      <c r="T21" s="79">
        <v>32.552775496818398</v>
      </c>
      <c r="U21" s="82">
        <v>-17.847341670347099</v>
      </c>
    </row>
    <row r="22" spans="1:21" ht="12" customHeight="1" thickBot="1" x14ac:dyDescent="0.25">
      <c r="A22" s="76"/>
      <c r="B22" s="77" t="s">
        <v>20</v>
      </c>
      <c r="C22" s="78"/>
      <c r="D22" s="79">
        <v>2071661.311</v>
      </c>
      <c r="E22" s="80"/>
      <c r="F22" s="80"/>
      <c r="G22" s="79">
        <v>2486001.4410000001</v>
      </c>
      <c r="H22" s="81">
        <v>-16.666930403440599</v>
      </c>
      <c r="I22" s="79">
        <v>197693.1176</v>
      </c>
      <c r="J22" s="81">
        <v>9.5427334840062592</v>
      </c>
      <c r="K22" s="79">
        <v>102996.4201</v>
      </c>
      <c r="L22" s="81">
        <v>4.1430555268934004</v>
      </c>
      <c r="M22" s="81">
        <v>0.919417368177052</v>
      </c>
      <c r="N22" s="79">
        <v>64704000.2359</v>
      </c>
      <c r="O22" s="79">
        <v>64704000.2359</v>
      </c>
      <c r="P22" s="79">
        <v>84884</v>
      </c>
      <c r="Q22" s="79">
        <v>74553</v>
      </c>
      <c r="R22" s="81">
        <v>13.8572559119016</v>
      </c>
      <c r="S22" s="79">
        <v>24.405792740681399</v>
      </c>
      <c r="T22" s="79">
        <v>23.897964580902201</v>
      </c>
      <c r="U22" s="82">
        <v>2.08076895995571</v>
      </c>
    </row>
    <row r="23" spans="1:21" ht="12" thickBot="1" x14ac:dyDescent="0.25">
      <c r="A23" s="76"/>
      <c r="B23" s="77" t="s">
        <v>21</v>
      </c>
      <c r="C23" s="78"/>
      <c r="D23" s="79">
        <v>1776848.8218</v>
      </c>
      <c r="E23" s="80"/>
      <c r="F23" s="80"/>
      <c r="G23" s="79">
        <v>4787783.0805000002</v>
      </c>
      <c r="H23" s="81">
        <v>-62.887858703606099</v>
      </c>
      <c r="I23" s="79">
        <v>240505.85550000001</v>
      </c>
      <c r="J23" s="81">
        <v>13.535527195631699</v>
      </c>
      <c r="K23" s="79">
        <v>400059.75540000002</v>
      </c>
      <c r="L23" s="81">
        <v>8.3558454648747507</v>
      </c>
      <c r="M23" s="81">
        <v>-0.39882516985611299</v>
      </c>
      <c r="N23" s="79">
        <v>130803287.2498</v>
      </c>
      <c r="O23" s="79">
        <v>130803287.2498</v>
      </c>
      <c r="P23" s="79">
        <v>57721</v>
      </c>
      <c r="Q23" s="79">
        <v>48488</v>
      </c>
      <c r="R23" s="81">
        <v>19.041824781389199</v>
      </c>
      <c r="S23" s="79">
        <v>30.783403298626201</v>
      </c>
      <c r="T23" s="79">
        <v>29.913955366276198</v>
      </c>
      <c r="U23" s="82">
        <v>2.8244048389177401</v>
      </c>
    </row>
    <row r="24" spans="1:21" ht="12" thickBot="1" x14ac:dyDescent="0.25">
      <c r="A24" s="76"/>
      <c r="B24" s="77" t="s">
        <v>22</v>
      </c>
      <c r="C24" s="78"/>
      <c r="D24" s="79">
        <v>576831.46959999995</v>
      </c>
      <c r="E24" s="80"/>
      <c r="F24" s="80"/>
      <c r="G24" s="79">
        <v>680840.26619999995</v>
      </c>
      <c r="H24" s="81">
        <v>-15.2765342714684</v>
      </c>
      <c r="I24" s="79">
        <v>81235.045700000002</v>
      </c>
      <c r="J24" s="81">
        <v>14.082977434697201</v>
      </c>
      <c r="K24" s="79">
        <v>99499.748099999997</v>
      </c>
      <c r="L24" s="81">
        <v>14.614257269967601</v>
      </c>
      <c r="M24" s="81">
        <v>-0.18356531296585299</v>
      </c>
      <c r="N24" s="79">
        <v>18578824.9005</v>
      </c>
      <c r="O24" s="79">
        <v>18578824.9005</v>
      </c>
      <c r="P24" s="79">
        <v>28541</v>
      </c>
      <c r="Q24" s="79">
        <v>25600</v>
      </c>
      <c r="R24" s="81">
        <v>11.48828125</v>
      </c>
      <c r="S24" s="79">
        <v>20.210625752426299</v>
      </c>
      <c r="T24" s="79">
        <v>20.430787273437499</v>
      </c>
      <c r="U24" s="82">
        <v>-1.0893354995935101</v>
      </c>
    </row>
    <row r="25" spans="1:21" ht="12" thickBot="1" x14ac:dyDescent="0.25">
      <c r="A25" s="76"/>
      <c r="B25" s="77" t="s">
        <v>23</v>
      </c>
      <c r="C25" s="78"/>
      <c r="D25" s="79">
        <v>621801.06599999999</v>
      </c>
      <c r="E25" s="80"/>
      <c r="F25" s="80"/>
      <c r="G25" s="79">
        <v>753637.05830000003</v>
      </c>
      <c r="H25" s="81">
        <v>-17.493300103551999</v>
      </c>
      <c r="I25" s="79">
        <v>58834.082399999999</v>
      </c>
      <c r="J25" s="81">
        <v>9.4618818810452208</v>
      </c>
      <c r="K25" s="79">
        <v>61796.214099999997</v>
      </c>
      <c r="L25" s="81">
        <v>8.1997313454032401</v>
      </c>
      <c r="M25" s="81">
        <v>-4.7933870110660998E-2</v>
      </c>
      <c r="N25" s="79">
        <v>27414223.0396</v>
      </c>
      <c r="O25" s="79">
        <v>27414223.0396</v>
      </c>
      <c r="P25" s="79">
        <v>20841</v>
      </c>
      <c r="Q25" s="79">
        <v>18783</v>
      </c>
      <c r="R25" s="81">
        <v>10.956716179523999</v>
      </c>
      <c r="S25" s="79">
        <v>29.835471714409099</v>
      </c>
      <c r="T25" s="79">
        <v>28.362435441622701</v>
      </c>
      <c r="U25" s="82">
        <v>4.9371978659715401</v>
      </c>
    </row>
    <row r="26" spans="1:21" ht="12" thickBot="1" x14ac:dyDescent="0.25">
      <c r="A26" s="76"/>
      <c r="B26" s="77" t="s">
        <v>24</v>
      </c>
      <c r="C26" s="78"/>
      <c r="D26" s="79">
        <v>584749.98179999995</v>
      </c>
      <c r="E26" s="80"/>
      <c r="F26" s="80"/>
      <c r="G26" s="79">
        <v>2233781.9786</v>
      </c>
      <c r="H26" s="81">
        <v>-73.822423701059407</v>
      </c>
      <c r="I26" s="79">
        <v>129848.2236</v>
      </c>
      <c r="J26" s="81">
        <v>22.2057678736981</v>
      </c>
      <c r="K26" s="79">
        <v>346669.13209999999</v>
      </c>
      <c r="L26" s="81">
        <v>15.5193808268286</v>
      </c>
      <c r="M26" s="81">
        <v>-0.62544048034093802</v>
      </c>
      <c r="N26" s="79">
        <v>48105096.2421</v>
      </c>
      <c r="O26" s="79">
        <v>48105096.2421</v>
      </c>
      <c r="P26" s="79">
        <v>34299</v>
      </c>
      <c r="Q26" s="79">
        <v>30518</v>
      </c>
      <c r="R26" s="81">
        <v>12.3894095288027</v>
      </c>
      <c r="S26" s="79">
        <v>17.048601469430601</v>
      </c>
      <c r="T26" s="79">
        <v>17.194235651091201</v>
      </c>
      <c r="U26" s="82">
        <v>-0.85422949161955797</v>
      </c>
    </row>
    <row r="27" spans="1:21" ht="12" thickBot="1" x14ac:dyDescent="0.25">
      <c r="A27" s="76"/>
      <c r="B27" s="77" t="s">
        <v>25</v>
      </c>
      <c r="C27" s="78"/>
      <c r="D27" s="79">
        <v>291130.79950000002</v>
      </c>
      <c r="E27" s="80"/>
      <c r="F27" s="80"/>
      <c r="G27" s="79">
        <v>440116.38170000003</v>
      </c>
      <c r="H27" s="81">
        <v>-33.851405763295197</v>
      </c>
      <c r="I27" s="79">
        <v>75691.861199999999</v>
      </c>
      <c r="J27" s="81">
        <v>25.999262644143599</v>
      </c>
      <c r="K27" s="79">
        <v>111079.7798</v>
      </c>
      <c r="L27" s="81">
        <v>25.238728758730002</v>
      </c>
      <c r="M27" s="81">
        <v>-0.31858110147243901</v>
      </c>
      <c r="N27" s="79">
        <v>11267925.066</v>
      </c>
      <c r="O27" s="79">
        <v>11267925.066</v>
      </c>
      <c r="P27" s="79">
        <v>25460</v>
      </c>
      <c r="Q27" s="79">
        <v>21931</v>
      </c>
      <c r="R27" s="81">
        <v>16.091377502165901</v>
      </c>
      <c r="S27" s="79">
        <v>11.434831087981101</v>
      </c>
      <c r="T27" s="79">
        <v>11.2548233231499</v>
      </c>
      <c r="U27" s="82">
        <v>1.57420571800549</v>
      </c>
    </row>
    <row r="28" spans="1:21" ht="12" thickBot="1" x14ac:dyDescent="0.25">
      <c r="A28" s="76"/>
      <c r="B28" s="77" t="s">
        <v>26</v>
      </c>
      <c r="C28" s="78"/>
      <c r="D28" s="79">
        <v>988909.94620000001</v>
      </c>
      <c r="E28" s="80"/>
      <c r="F28" s="80"/>
      <c r="G28" s="79">
        <v>2020910.0693999999</v>
      </c>
      <c r="H28" s="81">
        <v>-51.066108226498002</v>
      </c>
      <c r="I28" s="79">
        <v>35018.676899999999</v>
      </c>
      <c r="J28" s="81">
        <v>3.54113911327955</v>
      </c>
      <c r="K28" s="79">
        <v>75927.284299999999</v>
      </c>
      <c r="L28" s="81">
        <v>3.7570837737743799</v>
      </c>
      <c r="M28" s="81">
        <v>-0.53878665327162301</v>
      </c>
      <c r="N28" s="79">
        <v>54701937.2469</v>
      </c>
      <c r="O28" s="79">
        <v>54701937.2469</v>
      </c>
      <c r="P28" s="79">
        <v>31198</v>
      </c>
      <c r="Q28" s="79">
        <v>27529</v>
      </c>
      <c r="R28" s="81">
        <v>13.3277634494533</v>
      </c>
      <c r="S28" s="79">
        <v>31.6978635233028</v>
      </c>
      <c r="T28" s="79">
        <v>32.359433430200902</v>
      </c>
      <c r="U28" s="82">
        <v>-2.0871119796820099</v>
      </c>
    </row>
    <row r="29" spans="1:21" ht="12" thickBot="1" x14ac:dyDescent="0.25">
      <c r="A29" s="76"/>
      <c r="B29" s="77" t="s">
        <v>27</v>
      </c>
      <c r="C29" s="78"/>
      <c r="D29" s="79">
        <v>728334.42969999998</v>
      </c>
      <c r="E29" s="80"/>
      <c r="F29" s="80"/>
      <c r="G29" s="79">
        <v>890218.57579999999</v>
      </c>
      <c r="H29" s="81">
        <v>-18.184763888410401</v>
      </c>
      <c r="I29" s="79">
        <v>129882.3282</v>
      </c>
      <c r="J29" s="81">
        <v>17.832787096649898</v>
      </c>
      <c r="K29" s="79">
        <v>159212.65169999999</v>
      </c>
      <c r="L29" s="81">
        <v>17.884669678671099</v>
      </c>
      <c r="M29" s="81">
        <v>-0.18422106024128199</v>
      </c>
      <c r="N29" s="79">
        <v>29661470.817600001</v>
      </c>
      <c r="O29" s="79">
        <v>29661470.817600001</v>
      </c>
      <c r="P29" s="79">
        <v>71150</v>
      </c>
      <c r="Q29" s="79">
        <v>66873</v>
      </c>
      <c r="R29" s="81">
        <v>6.3957052921208799</v>
      </c>
      <c r="S29" s="79">
        <v>10.236604774420201</v>
      </c>
      <c r="T29" s="79">
        <v>11.158620256306699</v>
      </c>
      <c r="U29" s="82">
        <v>-9.0070438607776708</v>
      </c>
    </row>
    <row r="30" spans="1:21" ht="12" thickBot="1" x14ac:dyDescent="0.25">
      <c r="A30" s="76"/>
      <c r="B30" s="77" t="s">
        <v>28</v>
      </c>
      <c r="C30" s="78"/>
      <c r="D30" s="79">
        <v>1125643.3208000001</v>
      </c>
      <c r="E30" s="80"/>
      <c r="F30" s="80"/>
      <c r="G30" s="79">
        <v>1996939.4188000001</v>
      </c>
      <c r="H30" s="81">
        <v>-43.631573887383098</v>
      </c>
      <c r="I30" s="79">
        <v>104443.0021</v>
      </c>
      <c r="J30" s="81">
        <v>9.27851657537237</v>
      </c>
      <c r="K30" s="79">
        <v>254387.03260000001</v>
      </c>
      <c r="L30" s="81">
        <v>12.738845765930501</v>
      </c>
      <c r="M30" s="81">
        <v>-0.58943268046124497</v>
      </c>
      <c r="N30" s="79">
        <v>59913287.840599999</v>
      </c>
      <c r="O30" s="79">
        <v>59913287.840599999</v>
      </c>
      <c r="P30" s="79">
        <v>50425</v>
      </c>
      <c r="Q30" s="79">
        <v>49536</v>
      </c>
      <c r="R30" s="81">
        <v>1.7946543927648499</v>
      </c>
      <c r="S30" s="79">
        <v>22.323119896876602</v>
      </c>
      <c r="T30" s="79">
        <v>24.912936799499398</v>
      </c>
      <c r="U30" s="82">
        <v>-11.6015006620341</v>
      </c>
    </row>
    <row r="31" spans="1:21" ht="12" thickBot="1" x14ac:dyDescent="0.25">
      <c r="A31" s="76"/>
      <c r="B31" s="77" t="s">
        <v>29</v>
      </c>
      <c r="C31" s="78"/>
      <c r="D31" s="79">
        <v>297195.54389999999</v>
      </c>
      <c r="E31" s="80"/>
      <c r="F31" s="80"/>
      <c r="G31" s="79">
        <v>1642221.5088</v>
      </c>
      <c r="H31" s="81">
        <v>-81.902834525826805</v>
      </c>
      <c r="I31" s="79">
        <v>26166.983</v>
      </c>
      <c r="J31" s="81">
        <v>8.8046350415013706</v>
      </c>
      <c r="K31" s="79">
        <v>24527.223699999999</v>
      </c>
      <c r="L31" s="81">
        <v>1.4935393044463601</v>
      </c>
      <c r="M31" s="81">
        <v>6.6854664027874003E-2</v>
      </c>
      <c r="N31" s="79">
        <v>68168331.964699998</v>
      </c>
      <c r="O31" s="79">
        <v>68168331.964699998</v>
      </c>
      <c r="P31" s="79">
        <v>12734</v>
      </c>
      <c r="Q31" s="79">
        <v>10492</v>
      </c>
      <c r="R31" s="81">
        <v>21.368661837590501</v>
      </c>
      <c r="S31" s="79">
        <v>23.338742256949899</v>
      </c>
      <c r="T31" s="79">
        <v>26.443013467403699</v>
      </c>
      <c r="U31" s="82">
        <v>-13.3009361698976</v>
      </c>
    </row>
    <row r="32" spans="1:21" ht="12" thickBot="1" x14ac:dyDescent="0.25">
      <c r="A32" s="76"/>
      <c r="B32" s="77" t="s">
        <v>30</v>
      </c>
      <c r="C32" s="78"/>
      <c r="D32" s="79">
        <v>185916.86619999999</v>
      </c>
      <c r="E32" s="80"/>
      <c r="F32" s="80"/>
      <c r="G32" s="79">
        <v>163120.60509999999</v>
      </c>
      <c r="H32" s="81">
        <v>13.975095964133301</v>
      </c>
      <c r="I32" s="79">
        <v>47130.372100000001</v>
      </c>
      <c r="J32" s="81">
        <v>25.350240170947998</v>
      </c>
      <c r="K32" s="79">
        <v>41167.132400000002</v>
      </c>
      <c r="L32" s="81">
        <v>25.2372362000268</v>
      </c>
      <c r="M32" s="81">
        <v>0.144854386311348</v>
      </c>
      <c r="N32" s="79">
        <v>5809202.3387000002</v>
      </c>
      <c r="O32" s="79">
        <v>5809202.3387000002</v>
      </c>
      <c r="P32" s="79">
        <v>22482</v>
      </c>
      <c r="Q32" s="79">
        <v>18334</v>
      </c>
      <c r="R32" s="81">
        <v>22.624631831569801</v>
      </c>
      <c r="S32" s="79">
        <v>8.2695875011119995</v>
      </c>
      <c r="T32" s="79">
        <v>8.3611057979709802</v>
      </c>
      <c r="U32" s="82">
        <v>-1.1066851502167201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79">
        <v>27.777799999999999</v>
      </c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323404.13780000003</v>
      </c>
      <c r="E34" s="80"/>
      <c r="F34" s="80"/>
      <c r="G34" s="79">
        <v>539428.06550000003</v>
      </c>
      <c r="H34" s="81">
        <v>-40.046846190653</v>
      </c>
      <c r="I34" s="79">
        <v>43887.025600000001</v>
      </c>
      <c r="J34" s="81">
        <v>13.5703352154204</v>
      </c>
      <c r="K34" s="79">
        <v>73629.1728</v>
      </c>
      <c r="L34" s="81">
        <v>13.649488691648401</v>
      </c>
      <c r="M34" s="81">
        <v>-0.40394514930636299</v>
      </c>
      <c r="N34" s="79">
        <v>14741689.4923</v>
      </c>
      <c r="O34" s="79">
        <v>14741689.4923</v>
      </c>
      <c r="P34" s="79">
        <v>11492</v>
      </c>
      <c r="Q34" s="79">
        <v>10142</v>
      </c>
      <c r="R34" s="81">
        <v>13.310984026819201</v>
      </c>
      <c r="S34" s="79">
        <v>28.1416757570484</v>
      </c>
      <c r="T34" s="79">
        <v>28.9346872806153</v>
      </c>
      <c r="U34" s="82">
        <v>-2.8179257355286098</v>
      </c>
    </row>
    <row r="35" spans="1:21" ht="12" customHeight="1" thickBot="1" x14ac:dyDescent="0.25">
      <c r="A35" s="76"/>
      <c r="B35" s="77" t="s">
        <v>61</v>
      </c>
      <c r="C35" s="78"/>
      <c r="D35" s="79">
        <v>189916.57</v>
      </c>
      <c r="E35" s="80"/>
      <c r="F35" s="80"/>
      <c r="G35" s="79">
        <v>252012.94</v>
      </c>
      <c r="H35" s="81">
        <v>-24.6401514144472</v>
      </c>
      <c r="I35" s="79">
        <v>23582.46</v>
      </c>
      <c r="J35" s="81">
        <v>12.4172735427983</v>
      </c>
      <c r="K35" s="79">
        <v>4088.15</v>
      </c>
      <c r="L35" s="81">
        <v>1.6221984474289299</v>
      </c>
      <c r="M35" s="81">
        <v>4.7684918606215501</v>
      </c>
      <c r="N35" s="79">
        <v>23006302.219999999</v>
      </c>
      <c r="O35" s="79">
        <v>23006302.219999999</v>
      </c>
      <c r="P35" s="79">
        <v>142</v>
      </c>
      <c r="Q35" s="79">
        <v>149</v>
      </c>
      <c r="R35" s="81">
        <v>-4.6979865771812097</v>
      </c>
      <c r="S35" s="79">
        <v>1337.44063380282</v>
      </c>
      <c r="T35" s="79">
        <v>1573.8792617449701</v>
      </c>
      <c r="U35" s="82">
        <v>-17.678439099750602</v>
      </c>
    </row>
    <row r="36" spans="1:21" ht="12" customHeight="1" thickBot="1" x14ac:dyDescent="0.25">
      <c r="A36" s="76"/>
      <c r="B36" s="77" t="s">
        <v>35</v>
      </c>
      <c r="C36" s="78"/>
      <c r="D36" s="79">
        <v>54226.33</v>
      </c>
      <c r="E36" s="80"/>
      <c r="F36" s="80"/>
      <c r="G36" s="79">
        <v>1366550.92</v>
      </c>
      <c r="H36" s="81">
        <v>-96.031883685680697</v>
      </c>
      <c r="I36" s="79">
        <v>-6706.4</v>
      </c>
      <c r="J36" s="81">
        <v>-12.367423722018399</v>
      </c>
      <c r="K36" s="79">
        <v>-160154.73000000001</v>
      </c>
      <c r="L36" s="81">
        <v>-11.7196313475095</v>
      </c>
      <c r="M36" s="81">
        <v>-0.95812549526323698</v>
      </c>
      <c r="N36" s="79">
        <v>22805989.43</v>
      </c>
      <c r="O36" s="79">
        <v>22805989.43</v>
      </c>
      <c r="P36" s="79">
        <v>24</v>
      </c>
      <c r="Q36" s="79">
        <v>45</v>
      </c>
      <c r="R36" s="81">
        <v>-46.6666666666667</v>
      </c>
      <c r="S36" s="79">
        <v>2259.4304166666702</v>
      </c>
      <c r="T36" s="79">
        <v>2028.49888888889</v>
      </c>
      <c r="U36" s="82">
        <v>10.220785117979901</v>
      </c>
    </row>
    <row r="37" spans="1:21" ht="12" customHeight="1" thickBot="1" x14ac:dyDescent="0.25">
      <c r="A37" s="76"/>
      <c r="B37" s="77" t="s">
        <v>36</v>
      </c>
      <c r="C37" s="78"/>
      <c r="D37" s="79">
        <v>4188.04</v>
      </c>
      <c r="E37" s="80"/>
      <c r="F37" s="80"/>
      <c r="G37" s="79">
        <v>382607.74</v>
      </c>
      <c r="H37" s="81">
        <v>-98.905395902341098</v>
      </c>
      <c r="I37" s="79">
        <v>11.98</v>
      </c>
      <c r="J37" s="81">
        <v>0.286052664253446</v>
      </c>
      <c r="K37" s="79">
        <v>-4821.22</v>
      </c>
      <c r="L37" s="81">
        <v>-1.26009473828209</v>
      </c>
      <c r="M37" s="81">
        <v>-1.0024848482334301</v>
      </c>
      <c r="N37" s="79">
        <v>6099101.9900000002</v>
      </c>
      <c r="O37" s="79">
        <v>6099101.9900000002</v>
      </c>
      <c r="P37" s="79">
        <v>2</v>
      </c>
      <c r="Q37" s="79">
        <v>1</v>
      </c>
      <c r="R37" s="81">
        <v>100</v>
      </c>
      <c r="S37" s="79">
        <v>2094.02</v>
      </c>
      <c r="T37" s="79">
        <v>2110.2600000000002</v>
      </c>
      <c r="U37" s="82">
        <v>-0.77554178088080505</v>
      </c>
    </row>
    <row r="38" spans="1:21" ht="12" customHeight="1" thickBot="1" x14ac:dyDescent="0.25">
      <c r="A38" s="76"/>
      <c r="B38" s="77" t="s">
        <v>37</v>
      </c>
      <c r="C38" s="78"/>
      <c r="D38" s="79">
        <v>61164.97</v>
      </c>
      <c r="E38" s="80"/>
      <c r="F38" s="80"/>
      <c r="G38" s="79">
        <v>710708.03</v>
      </c>
      <c r="H38" s="81">
        <v>-91.393797815961094</v>
      </c>
      <c r="I38" s="79">
        <v>930.72</v>
      </c>
      <c r="J38" s="81">
        <v>1.52165528733195</v>
      </c>
      <c r="K38" s="79">
        <v>-117370.97</v>
      </c>
      <c r="L38" s="81">
        <v>-16.5146537038564</v>
      </c>
      <c r="M38" s="81">
        <v>-1.0079297291314899</v>
      </c>
      <c r="N38" s="79">
        <v>13562323.060000001</v>
      </c>
      <c r="O38" s="79">
        <v>13562323.060000001</v>
      </c>
      <c r="P38" s="79">
        <v>30</v>
      </c>
      <c r="Q38" s="79">
        <v>25</v>
      </c>
      <c r="R38" s="81">
        <v>20</v>
      </c>
      <c r="S38" s="79">
        <v>2038.8323333333301</v>
      </c>
      <c r="T38" s="79">
        <v>1839.6532</v>
      </c>
      <c r="U38" s="82">
        <v>9.7692747989576407</v>
      </c>
    </row>
    <row r="39" spans="1:21" ht="12" customHeight="1" thickBot="1" x14ac:dyDescent="0.25">
      <c r="A39" s="76"/>
      <c r="B39" s="77" t="s">
        <v>74</v>
      </c>
      <c r="C39" s="78"/>
      <c r="D39" s="80"/>
      <c r="E39" s="80"/>
      <c r="F39" s="80"/>
      <c r="G39" s="79">
        <v>7.23</v>
      </c>
      <c r="H39" s="80"/>
      <c r="I39" s="80"/>
      <c r="J39" s="80"/>
      <c r="K39" s="79">
        <v>-599.65</v>
      </c>
      <c r="L39" s="81">
        <v>-8293.9142461964002</v>
      </c>
      <c r="M39" s="80"/>
      <c r="N39" s="79">
        <v>6.16</v>
      </c>
      <c r="O39" s="79">
        <v>6.16</v>
      </c>
      <c r="P39" s="80"/>
      <c r="Q39" s="80"/>
      <c r="R39" s="80"/>
      <c r="S39" s="80"/>
      <c r="T39" s="80"/>
      <c r="U39" s="83"/>
    </row>
    <row r="40" spans="1:21" ht="12" customHeight="1" thickBot="1" x14ac:dyDescent="0.25">
      <c r="A40" s="76"/>
      <c r="B40" s="77" t="s">
        <v>32</v>
      </c>
      <c r="C40" s="78"/>
      <c r="D40" s="79">
        <v>31210.255799999999</v>
      </c>
      <c r="E40" s="80"/>
      <c r="F40" s="80"/>
      <c r="G40" s="79">
        <v>367339.15409999999</v>
      </c>
      <c r="H40" s="81">
        <v>-91.503694759556296</v>
      </c>
      <c r="I40" s="79">
        <v>3111.7402000000002</v>
      </c>
      <c r="J40" s="81">
        <v>9.9702489461813393</v>
      </c>
      <c r="K40" s="79">
        <v>20864.632900000001</v>
      </c>
      <c r="L40" s="81">
        <v>5.6799371009386199</v>
      </c>
      <c r="M40" s="81">
        <v>-0.85086053443096998</v>
      </c>
      <c r="N40" s="79">
        <v>1036165.2897</v>
      </c>
      <c r="O40" s="79">
        <v>1036165.2897</v>
      </c>
      <c r="P40" s="79">
        <v>81</v>
      </c>
      <c r="Q40" s="79">
        <v>46</v>
      </c>
      <c r="R40" s="81">
        <v>76.086956521739097</v>
      </c>
      <c r="S40" s="79">
        <v>385.31180000000001</v>
      </c>
      <c r="T40" s="79">
        <v>173.31846739130401</v>
      </c>
      <c r="U40" s="82">
        <v>55.018645317557301</v>
      </c>
    </row>
    <row r="41" spans="1:21" ht="12" thickBot="1" x14ac:dyDescent="0.25">
      <c r="A41" s="76"/>
      <c r="B41" s="77" t="s">
        <v>33</v>
      </c>
      <c r="C41" s="78"/>
      <c r="D41" s="79">
        <v>498576.72730000003</v>
      </c>
      <c r="E41" s="80"/>
      <c r="F41" s="80"/>
      <c r="G41" s="79">
        <v>1161164.8043</v>
      </c>
      <c r="H41" s="81">
        <v>-57.062363115581697</v>
      </c>
      <c r="I41" s="79">
        <v>34044.456700000002</v>
      </c>
      <c r="J41" s="81">
        <v>6.82832848704449</v>
      </c>
      <c r="K41" s="79">
        <v>35743.770700000001</v>
      </c>
      <c r="L41" s="81">
        <v>3.0782685255042601</v>
      </c>
      <c r="M41" s="81">
        <v>-4.7541542672217003E-2</v>
      </c>
      <c r="N41" s="79">
        <v>26949437.3697</v>
      </c>
      <c r="O41" s="79">
        <v>26949437.3697</v>
      </c>
      <c r="P41" s="79">
        <v>2552</v>
      </c>
      <c r="Q41" s="79">
        <v>2037</v>
      </c>
      <c r="R41" s="81">
        <v>25.2822778595974</v>
      </c>
      <c r="S41" s="79">
        <v>195.367056152038</v>
      </c>
      <c r="T41" s="79">
        <v>187.705410505646</v>
      </c>
      <c r="U41" s="82">
        <v>3.9216671414804201</v>
      </c>
    </row>
    <row r="42" spans="1:21" ht="12" customHeight="1" thickBot="1" x14ac:dyDescent="0.25">
      <c r="A42" s="76"/>
      <c r="B42" s="77" t="s">
        <v>38</v>
      </c>
      <c r="C42" s="78"/>
      <c r="D42" s="79">
        <v>46046.31</v>
      </c>
      <c r="E42" s="80"/>
      <c r="F42" s="80"/>
      <c r="G42" s="79">
        <v>566457.43000000005</v>
      </c>
      <c r="H42" s="81">
        <v>-91.871179092840194</v>
      </c>
      <c r="I42" s="79">
        <v>419.75</v>
      </c>
      <c r="J42" s="81">
        <v>0.91158227445369699</v>
      </c>
      <c r="K42" s="79">
        <v>-74308.45</v>
      </c>
      <c r="L42" s="81">
        <v>-13.118099624891499</v>
      </c>
      <c r="M42" s="81">
        <v>-1.0056487519252499</v>
      </c>
      <c r="N42" s="79">
        <v>9275116.3000000007</v>
      </c>
      <c r="O42" s="79">
        <v>9275116.3000000007</v>
      </c>
      <c r="P42" s="79">
        <v>27</v>
      </c>
      <c r="Q42" s="79">
        <v>16</v>
      </c>
      <c r="R42" s="81">
        <v>68.75</v>
      </c>
      <c r="S42" s="79">
        <v>1705.41888888889</v>
      </c>
      <c r="T42" s="79">
        <v>1377.944375</v>
      </c>
      <c r="U42" s="82">
        <v>19.201998759509699</v>
      </c>
    </row>
    <row r="43" spans="1:21" ht="12" thickBot="1" x14ac:dyDescent="0.25">
      <c r="A43" s="76"/>
      <c r="B43" s="77" t="s">
        <v>39</v>
      </c>
      <c r="C43" s="78"/>
      <c r="D43" s="79">
        <v>22962.39</v>
      </c>
      <c r="E43" s="80"/>
      <c r="F43" s="80"/>
      <c r="G43" s="79">
        <v>222061.62</v>
      </c>
      <c r="H43" s="81">
        <v>-89.659451282036002</v>
      </c>
      <c r="I43" s="79">
        <v>3207.67</v>
      </c>
      <c r="J43" s="81">
        <v>13.969234038791299</v>
      </c>
      <c r="K43" s="79">
        <v>30251.38</v>
      </c>
      <c r="L43" s="81">
        <v>13.622966454086001</v>
      </c>
      <c r="M43" s="81">
        <v>-0.89396615956032399</v>
      </c>
      <c r="N43" s="79">
        <v>4121785.45</v>
      </c>
      <c r="O43" s="79">
        <v>4121785.45</v>
      </c>
      <c r="P43" s="79">
        <v>26</v>
      </c>
      <c r="Q43" s="79">
        <v>27</v>
      </c>
      <c r="R43" s="81">
        <v>-3.7037037037037099</v>
      </c>
      <c r="S43" s="79">
        <v>883.16884615384595</v>
      </c>
      <c r="T43" s="79">
        <v>698.53185185185202</v>
      </c>
      <c r="U43" s="82">
        <v>20.906194223910699</v>
      </c>
    </row>
    <row r="44" spans="1:21" ht="12" thickBot="1" x14ac:dyDescent="0.25">
      <c r="A44" s="75"/>
      <c r="B44" s="77" t="s">
        <v>34</v>
      </c>
      <c r="C44" s="78"/>
      <c r="D44" s="84">
        <v>12362.6201</v>
      </c>
      <c r="E44" s="85"/>
      <c r="F44" s="85"/>
      <c r="G44" s="84">
        <v>162612.7965</v>
      </c>
      <c r="H44" s="86">
        <v>-92.397510917906203</v>
      </c>
      <c r="I44" s="84">
        <v>1478.1433</v>
      </c>
      <c r="J44" s="86">
        <v>11.9565536111556</v>
      </c>
      <c r="K44" s="84">
        <v>13531.020699999999</v>
      </c>
      <c r="L44" s="86">
        <v>8.3210060900711493</v>
      </c>
      <c r="M44" s="86">
        <v>-0.89075892109159205</v>
      </c>
      <c r="N44" s="84">
        <v>953884.87230000005</v>
      </c>
      <c r="O44" s="84">
        <v>953884.87230000005</v>
      </c>
      <c r="P44" s="84">
        <v>11</v>
      </c>
      <c r="Q44" s="84">
        <v>17</v>
      </c>
      <c r="R44" s="86">
        <v>-35.294117647058798</v>
      </c>
      <c r="S44" s="84">
        <v>1123.8745545454501</v>
      </c>
      <c r="T44" s="84">
        <v>914.66750000000002</v>
      </c>
      <c r="U44" s="87">
        <v>18.614804801775001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42765</v>
      </c>
      <c r="C2" s="43">
        <v>12</v>
      </c>
      <c r="D2" s="43">
        <v>75760</v>
      </c>
      <c r="E2" s="43">
        <v>1042695.5436094</v>
      </c>
      <c r="F2" s="43">
        <v>753988.27737692301</v>
      </c>
      <c r="G2" s="37"/>
      <c r="H2" s="37"/>
    </row>
    <row r="3" spans="1:8" x14ac:dyDescent="0.2">
      <c r="A3" s="43">
        <v>2</v>
      </c>
      <c r="B3" s="44">
        <v>42765</v>
      </c>
      <c r="C3" s="43">
        <v>13</v>
      </c>
      <c r="D3" s="43">
        <v>16699</v>
      </c>
      <c r="E3" s="43">
        <v>174641.18087008499</v>
      </c>
      <c r="F3" s="43">
        <v>131903.513618803</v>
      </c>
      <c r="G3" s="37"/>
      <c r="H3" s="37"/>
    </row>
    <row r="4" spans="1:8" x14ac:dyDescent="0.2">
      <c r="A4" s="43">
        <v>3</v>
      </c>
      <c r="B4" s="44">
        <v>42765</v>
      </c>
      <c r="C4" s="43">
        <v>14</v>
      </c>
      <c r="D4" s="43">
        <v>135656</v>
      </c>
      <c r="E4" s="43">
        <v>525905.67451210204</v>
      </c>
      <c r="F4" s="43">
        <v>400916.45806110703</v>
      </c>
      <c r="G4" s="37"/>
      <c r="H4" s="37"/>
    </row>
    <row r="5" spans="1:8" x14ac:dyDescent="0.2">
      <c r="A5" s="43">
        <v>4</v>
      </c>
      <c r="B5" s="44">
        <v>42765</v>
      </c>
      <c r="C5" s="43">
        <v>15</v>
      </c>
      <c r="D5" s="43">
        <v>4684</v>
      </c>
      <c r="E5" s="43">
        <v>91196.583543612403</v>
      </c>
      <c r="F5" s="43">
        <v>70133.041243983098</v>
      </c>
      <c r="G5" s="37"/>
      <c r="H5" s="37"/>
    </row>
    <row r="6" spans="1:8" x14ac:dyDescent="0.2">
      <c r="A6" s="43">
        <v>5</v>
      </c>
      <c r="B6" s="44">
        <v>42765</v>
      </c>
      <c r="C6" s="43">
        <v>16</v>
      </c>
      <c r="D6" s="43">
        <v>4504</v>
      </c>
      <c r="E6" s="43">
        <v>169630.51029572601</v>
      </c>
      <c r="F6" s="43">
        <v>136661.13231367501</v>
      </c>
      <c r="G6" s="37"/>
      <c r="H6" s="37"/>
    </row>
    <row r="7" spans="1:8" x14ac:dyDescent="0.2">
      <c r="A7" s="43">
        <v>6</v>
      </c>
      <c r="B7" s="44">
        <v>42765</v>
      </c>
      <c r="C7" s="43">
        <v>17</v>
      </c>
      <c r="D7" s="43">
        <v>17930</v>
      </c>
      <c r="E7" s="43">
        <v>362113.28352478601</v>
      </c>
      <c r="F7" s="43">
        <v>252436.412588034</v>
      </c>
      <c r="G7" s="37"/>
      <c r="H7" s="37"/>
    </row>
    <row r="8" spans="1:8" x14ac:dyDescent="0.2">
      <c r="A8" s="43">
        <v>7</v>
      </c>
      <c r="B8" s="44">
        <v>42765</v>
      </c>
      <c r="C8" s="43">
        <v>18</v>
      </c>
      <c r="D8" s="43">
        <v>44859</v>
      </c>
      <c r="E8" s="43">
        <v>110038.357973504</v>
      </c>
      <c r="F8" s="43">
        <v>85135.978260683798</v>
      </c>
      <c r="G8" s="37"/>
      <c r="H8" s="37"/>
    </row>
    <row r="9" spans="1:8" x14ac:dyDescent="0.2">
      <c r="A9" s="43">
        <v>8</v>
      </c>
      <c r="B9" s="44">
        <v>42765</v>
      </c>
      <c r="C9" s="43">
        <v>19</v>
      </c>
      <c r="D9" s="43">
        <v>14338</v>
      </c>
      <c r="E9" s="43">
        <v>103044.498680342</v>
      </c>
      <c r="F9" s="43">
        <v>100235.97705812</v>
      </c>
      <c r="G9" s="37"/>
      <c r="H9" s="37"/>
    </row>
    <row r="10" spans="1:8" x14ac:dyDescent="0.2">
      <c r="A10" s="43">
        <v>9</v>
      </c>
      <c r="B10" s="44">
        <v>42765</v>
      </c>
      <c r="C10" s="43">
        <v>21</v>
      </c>
      <c r="D10" s="43">
        <v>500649</v>
      </c>
      <c r="E10" s="43">
        <v>2757934.3210035898</v>
      </c>
      <c r="F10" s="43">
        <v>2948794.5950760702</v>
      </c>
      <c r="G10" s="37"/>
      <c r="H10" s="37"/>
    </row>
    <row r="11" spans="1:8" x14ac:dyDescent="0.2">
      <c r="A11" s="43">
        <v>10</v>
      </c>
      <c r="B11" s="44">
        <v>42765</v>
      </c>
      <c r="C11" s="43">
        <v>22</v>
      </c>
      <c r="D11" s="43">
        <v>91060</v>
      </c>
      <c r="E11" s="43">
        <v>3621033.2817564099</v>
      </c>
      <c r="F11" s="43">
        <v>3048735.5801538499</v>
      </c>
      <c r="G11" s="37"/>
      <c r="H11" s="37"/>
    </row>
    <row r="12" spans="1:8" x14ac:dyDescent="0.2">
      <c r="A12" s="43">
        <v>11</v>
      </c>
      <c r="B12" s="44">
        <v>42765</v>
      </c>
      <c r="C12" s="43">
        <v>23</v>
      </c>
      <c r="D12" s="43">
        <v>262523.15899999999</v>
      </c>
      <c r="E12" s="43">
        <v>3716653.9205829101</v>
      </c>
      <c r="F12" s="43">
        <v>3259107.8367085499</v>
      </c>
      <c r="G12" s="37"/>
      <c r="H12" s="37"/>
    </row>
    <row r="13" spans="1:8" x14ac:dyDescent="0.2">
      <c r="A13" s="43">
        <v>12</v>
      </c>
      <c r="B13" s="44">
        <v>42765</v>
      </c>
      <c r="C13" s="43">
        <v>24</v>
      </c>
      <c r="D13" s="43">
        <v>40709.9</v>
      </c>
      <c r="E13" s="43">
        <v>1596539.9112051299</v>
      </c>
      <c r="F13" s="43">
        <v>1441262.7258854699</v>
      </c>
      <c r="G13" s="37"/>
      <c r="H13" s="37"/>
    </row>
    <row r="14" spans="1:8" x14ac:dyDescent="0.2">
      <c r="A14" s="43">
        <v>13</v>
      </c>
      <c r="B14" s="44">
        <v>42765</v>
      </c>
      <c r="C14" s="43">
        <v>25</v>
      </c>
      <c r="D14" s="43">
        <v>80203</v>
      </c>
      <c r="E14" s="43">
        <v>1341967.81330514</v>
      </c>
      <c r="F14" s="43">
        <v>1201905.3626999999</v>
      </c>
      <c r="G14" s="37"/>
      <c r="H14" s="37"/>
    </row>
    <row r="15" spans="1:8" x14ac:dyDescent="0.2">
      <c r="A15" s="43">
        <v>14</v>
      </c>
      <c r="B15" s="44">
        <v>42765</v>
      </c>
      <c r="C15" s="43">
        <v>26</v>
      </c>
      <c r="D15" s="43">
        <v>76254</v>
      </c>
      <c r="E15" s="43">
        <v>947158.85257638595</v>
      </c>
      <c r="F15" s="43">
        <v>819497.31722911296</v>
      </c>
      <c r="G15" s="37"/>
      <c r="H15" s="37"/>
    </row>
    <row r="16" spans="1:8" x14ac:dyDescent="0.2">
      <c r="A16" s="43">
        <v>15</v>
      </c>
      <c r="B16" s="44">
        <v>42765</v>
      </c>
      <c r="C16" s="43">
        <v>27</v>
      </c>
      <c r="D16" s="43">
        <v>198658.33900000001</v>
      </c>
      <c r="E16" s="43">
        <v>2071662.8680720001</v>
      </c>
      <c r="F16" s="43">
        <v>1873968.1966583999</v>
      </c>
      <c r="G16" s="37"/>
      <c r="H16" s="37"/>
    </row>
    <row r="17" spans="1:9" x14ac:dyDescent="0.2">
      <c r="A17" s="43">
        <v>16</v>
      </c>
      <c r="B17" s="44">
        <v>42765</v>
      </c>
      <c r="C17" s="43">
        <v>29</v>
      </c>
      <c r="D17" s="43">
        <v>120281</v>
      </c>
      <c r="E17" s="43">
        <v>1776850.01905043</v>
      </c>
      <c r="F17" s="43">
        <v>1536342.99817179</v>
      </c>
      <c r="G17" s="37"/>
      <c r="H17" s="37"/>
    </row>
    <row r="18" spans="1:9" x14ac:dyDescent="0.2">
      <c r="A18" s="43">
        <v>17</v>
      </c>
      <c r="B18" s="44">
        <v>42765</v>
      </c>
      <c r="C18" s="43">
        <v>31</v>
      </c>
      <c r="D18" s="43">
        <v>41424.603999999999</v>
      </c>
      <c r="E18" s="43">
        <v>576831.47363967204</v>
      </c>
      <c r="F18" s="43">
        <v>495596.44246891898</v>
      </c>
      <c r="G18" s="37"/>
      <c r="H18" s="37"/>
    </row>
    <row r="19" spans="1:9" x14ac:dyDescent="0.2">
      <c r="A19" s="43">
        <v>18</v>
      </c>
      <c r="B19" s="44">
        <v>42765</v>
      </c>
      <c r="C19" s="43">
        <v>32</v>
      </c>
      <c r="D19" s="43">
        <v>28191.383999999998</v>
      </c>
      <c r="E19" s="43">
        <v>621801.04465408798</v>
      </c>
      <c r="F19" s="43">
        <v>562966.97049403505</v>
      </c>
      <c r="G19" s="37"/>
      <c r="H19" s="37"/>
    </row>
    <row r="20" spans="1:9" x14ac:dyDescent="0.2">
      <c r="A20" s="43">
        <v>19</v>
      </c>
      <c r="B20" s="44">
        <v>42765</v>
      </c>
      <c r="C20" s="43">
        <v>33</v>
      </c>
      <c r="D20" s="43">
        <v>29376.744999999999</v>
      </c>
      <c r="E20" s="43">
        <v>584749.96517788398</v>
      </c>
      <c r="F20" s="43">
        <v>454901.74482509098</v>
      </c>
      <c r="G20" s="37"/>
      <c r="H20" s="37"/>
    </row>
    <row r="21" spans="1:9" x14ac:dyDescent="0.2">
      <c r="A21" s="43">
        <v>20</v>
      </c>
      <c r="B21" s="44">
        <v>42765</v>
      </c>
      <c r="C21" s="43">
        <v>34</v>
      </c>
      <c r="D21" s="43">
        <v>34713.983</v>
      </c>
      <c r="E21" s="43">
        <v>291130.76346666698</v>
      </c>
      <c r="F21" s="43">
        <v>215438.94405339999</v>
      </c>
      <c r="G21" s="37"/>
      <c r="H21" s="37"/>
    </row>
    <row r="22" spans="1:9" x14ac:dyDescent="0.2">
      <c r="A22" s="43">
        <v>21</v>
      </c>
      <c r="B22" s="44">
        <v>42765</v>
      </c>
      <c r="C22" s="43">
        <v>35</v>
      </c>
      <c r="D22" s="43">
        <v>29494.720000000001</v>
      </c>
      <c r="E22" s="43">
        <v>988909.94599734503</v>
      </c>
      <c r="F22" s="43">
        <v>953891.27094247798</v>
      </c>
      <c r="G22" s="37"/>
      <c r="H22" s="37"/>
    </row>
    <row r="23" spans="1:9" x14ac:dyDescent="0.2">
      <c r="A23" s="43">
        <v>22</v>
      </c>
      <c r="B23" s="44">
        <v>42765</v>
      </c>
      <c r="C23" s="43">
        <v>36</v>
      </c>
      <c r="D23" s="43">
        <v>100920.567</v>
      </c>
      <c r="E23" s="43">
        <v>728334.43077787606</v>
      </c>
      <c r="F23" s="43">
        <v>598452.09287844098</v>
      </c>
      <c r="G23" s="37"/>
      <c r="H23" s="37"/>
    </row>
    <row r="24" spans="1:9" x14ac:dyDescent="0.2">
      <c r="A24" s="43">
        <v>23</v>
      </c>
      <c r="B24" s="44">
        <v>42765</v>
      </c>
      <c r="C24" s="43">
        <v>37</v>
      </c>
      <c r="D24" s="43">
        <v>103955.55899999999</v>
      </c>
      <c r="E24" s="43">
        <v>1125643.3454442499</v>
      </c>
      <c r="F24" s="43">
        <v>1021200.30592698</v>
      </c>
      <c r="G24" s="37"/>
      <c r="H24" s="37"/>
    </row>
    <row r="25" spans="1:9" x14ac:dyDescent="0.2">
      <c r="A25" s="43">
        <v>24</v>
      </c>
      <c r="B25" s="44">
        <v>42765</v>
      </c>
      <c r="C25" s="43">
        <v>38</v>
      </c>
      <c r="D25" s="43">
        <v>47091.303999999996</v>
      </c>
      <c r="E25" s="43">
        <v>297195.54402566398</v>
      </c>
      <c r="F25" s="43">
        <v>271028.55295575201</v>
      </c>
      <c r="G25" s="37"/>
      <c r="H25" s="37"/>
    </row>
    <row r="26" spans="1:9" x14ac:dyDescent="0.2">
      <c r="A26" s="43">
        <v>25</v>
      </c>
      <c r="B26" s="44">
        <v>42765</v>
      </c>
      <c r="C26" s="43">
        <v>39</v>
      </c>
      <c r="D26" s="43">
        <v>75729.467000000004</v>
      </c>
      <c r="E26" s="43">
        <v>185916.829395832</v>
      </c>
      <c r="F26" s="43">
        <v>138786.512114326</v>
      </c>
      <c r="G26" s="37"/>
      <c r="H26" s="37"/>
    </row>
    <row r="27" spans="1:9" x14ac:dyDescent="0.2">
      <c r="A27" s="43">
        <v>26</v>
      </c>
      <c r="B27" s="44">
        <v>42765</v>
      </c>
      <c r="C27" s="43">
        <v>42</v>
      </c>
      <c r="D27" s="43">
        <v>11396.522999999999</v>
      </c>
      <c r="E27" s="43">
        <v>323404.13760000002</v>
      </c>
      <c r="F27" s="43">
        <v>279517.11930000002</v>
      </c>
      <c r="G27" s="37"/>
      <c r="H27" s="37"/>
    </row>
    <row r="28" spans="1:9" x14ac:dyDescent="0.2">
      <c r="A28" s="43">
        <v>27</v>
      </c>
      <c r="B28" s="44">
        <v>42765</v>
      </c>
      <c r="C28" s="43">
        <v>70</v>
      </c>
      <c r="D28" s="43">
        <v>130</v>
      </c>
      <c r="E28" s="43">
        <v>189916.57</v>
      </c>
      <c r="F28" s="43">
        <v>166334.10999999999</v>
      </c>
      <c r="G28" s="37"/>
      <c r="H28" s="37"/>
    </row>
    <row r="29" spans="1:9" x14ac:dyDescent="0.2">
      <c r="A29" s="43">
        <v>28</v>
      </c>
      <c r="B29" s="44">
        <v>42765</v>
      </c>
      <c r="C29" s="43">
        <v>71</v>
      </c>
      <c r="D29" s="43">
        <v>22</v>
      </c>
      <c r="E29" s="43">
        <v>54226.33</v>
      </c>
      <c r="F29" s="43">
        <v>60932.73</v>
      </c>
      <c r="G29" s="37"/>
      <c r="H29" s="37"/>
    </row>
    <row r="30" spans="1:9" x14ac:dyDescent="0.2">
      <c r="A30" s="43">
        <v>29</v>
      </c>
      <c r="B30" s="44">
        <v>42765</v>
      </c>
      <c r="C30" s="43">
        <v>72</v>
      </c>
      <c r="D30" s="43">
        <v>2</v>
      </c>
      <c r="E30" s="43">
        <v>4188.04</v>
      </c>
      <c r="F30" s="43">
        <v>4176.0600000000004</v>
      </c>
      <c r="G30" s="37"/>
      <c r="H30" s="37"/>
    </row>
    <row r="31" spans="1:9" x14ac:dyDescent="0.2">
      <c r="A31" s="39">
        <v>30</v>
      </c>
      <c r="B31" s="44">
        <v>42765</v>
      </c>
      <c r="C31" s="39">
        <v>73</v>
      </c>
      <c r="D31" s="39">
        <v>30</v>
      </c>
      <c r="E31" s="39">
        <v>61164.97</v>
      </c>
      <c r="F31" s="39">
        <v>60234.25</v>
      </c>
      <c r="G31" s="39"/>
      <c r="H31" s="39"/>
      <c r="I31" s="39"/>
    </row>
    <row r="32" spans="1:9" x14ac:dyDescent="0.2">
      <c r="A32" s="39">
        <v>31</v>
      </c>
      <c r="B32" s="44">
        <v>42765</v>
      </c>
      <c r="C32" s="39">
        <v>75</v>
      </c>
      <c r="D32" s="39">
        <v>88</v>
      </c>
      <c r="E32" s="39">
        <v>31210.256410256399</v>
      </c>
      <c r="F32" s="39">
        <v>28098.517094017101</v>
      </c>
      <c r="G32" s="39"/>
      <c r="H32" s="39"/>
    </row>
    <row r="33" spans="1:8" x14ac:dyDescent="0.2">
      <c r="A33" s="39">
        <v>32</v>
      </c>
      <c r="B33" s="44">
        <v>42765</v>
      </c>
      <c r="C33" s="39">
        <v>76</v>
      </c>
      <c r="D33" s="39">
        <v>2634</v>
      </c>
      <c r="E33" s="39">
        <v>498576.72058034199</v>
      </c>
      <c r="F33" s="39">
        <v>464532.27660512802</v>
      </c>
      <c r="G33" s="39"/>
      <c r="H33" s="39"/>
    </row>
    <row r="34" spans="1:8" x14ac:dyDescent="0.2">
      <c r="A34" s="39">
        <v>33</v>
      </c>
      <c r="B34" s="44">
        <v>42765</v>
      </c>
      <c r="C34" s="39">
        <v>77</v>
      </c>
      <c r="D34" s="39">
        <v>27</v>
      </c>
      <c r="E34" s="39">
        <v>46046.31</v>
      </c>
      <c r="F34" s="39">
        <v>45626.559999999998</v>
      </c>
      <c r="G34" s="30"/>
      <c r="H34" s="30"/>
    </row>
    <row r="35" spans="1:8" x14ac:dyDescent="0.2">
      <c r="A35" s="39">
        <v>34</v>
      </c>
      <c r="B35" s="44">
        <v>42765</v>
      </c>
      <c r="C35" s="39">
        <v>78</v>
      </c>
      <c r="D35" s="39">
        <v>26</v>
      </c>
      <c r="E35" s="39">
        <v>22962.39</v>
      </c>
      <c r="F35" s="39">
        <v>19754.72</v>
      </c>
      <c r="G35" s="30"/>
      <c r="H35" s="30"/>
    </row>
    <row r="36" spans="1:8" x14ac:dyDescent="0.2">
      <c r="A36" s="39">
        <v>35</v>
      </c>
      <c r="B36" s="44">
        <v>42765</v>
      </c>
      <c r="C36" s="39">
        <v>99</v>
      </c>
      <c r="D36" s="39">
        <v>11</v>
      </c>
      <c r="E36" s="39">
        <v>12362.620074124499</v>
      </c>
      <c r="F36" s="39">
        <v>10884.476665910301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2017-02-04T00:55:27Z</dcterms:modified>
</cp:coreProperties>
</file>