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<sst xmlns="http://schemas.openxmlformats.org/spreadsheetml/2006/main" count="116" uniqueCount="76">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</sst>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6" sqref="M6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26061759.839500006</v>
      </c>
      <c r="F3" s="25">
        <f>RA!I7</f>
        <v>3303447.9240999999</v>
      </c>
      <c r="G3" s="16">
        <f>SUM(G4:G42)</f>
        <v>22758311.915399995</v>
      </c>
      <c r="H3" s="27">
        <f>RA!J7</f>
        <v>12.6754599245949</v>
      </c>
      <c r="I3" s="20">
        <f>SUM(I4:I42)</f>
        <v>26061767.833336815</v>
      </c>
      <c r="J3" s="21">
        <f>SUM(J4:J42)</f>
        <v>22758302.660532188</v>
      </c>
      <c r="K3" s="22">
        <f>E3-I3</f>
        <v>-7.9938368089497089</v>
      </c>
      <c r="L3" s="22">
        <f>G3-J3</f>
        <v>9.2548678070306778</v>
      </c>
    </row>
    <row r="4" spans="1:13" x14ac:dyDescent="0.2">
      <c r="A4" s="50">
        <f>RA!A8</f>
        <v>42767</v>
      </c>
      <c r="B4" s="12">
        <v>12</v>
      </c>
      <c r="C4" s="45" t="s">
        <v>6</v>
      </c>
      <c r="D4" s="45"/>
      <c r="E4" s="15">
        <f>IFERROR(VLOOKUP(C4,RA!B:D,3,0),0)</f>
        <v>1066652.5135999999</v>
      </c>
      <c r="F4" s="25">
        <f>IFERROR(VLOOKUP(C4,RA!B:I,8,0),0)</f>
        <v>294730.47629999998</v>
      </c>
      <c r="G4" s="16">
        <f t="shared" ref="G4:G42" si="0">E4-F4</f>
        <v>771922.03729999997</v>
      </c>
      <c r="H4" s="27">
        <f>RA!J8</f>
        <v>27.631348779676301</v>
      </c>
      <c r="I4" s="20">
        <f>IFERROR(VLOOKUP(B4,RMS!C:E,3,FALSE),0)</f>
        <v>1066653.7127888901</v>
      </c>
      <c r="J4" s="21">
        <f>IFERROR(VLOOKUP(B4,RMS!C:F,4,FALSE),0)</f>
        <v>771922.03601709404</v>
      </c>
      <c r="K4" s="22">
        <f t="shared" ref="K4:K42" si="1">E4-I4</f>
        <v>-1.1991888901684433</v>
      </c>
      <c r="L4" s="22">
        <f t="shared" ref="L4:L42" si="2">G4-J4</f>
        <v>1.2829059269279242E-3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194894.95550000001</v>
      </c>
      <c r="F5" s="25">
        <f>IFERROR(VLOOKUP(C5,RA!B:I,8,0),0)</f>
        <v>48698.764300000003</v>
      </c>
      <c r="G5" s="16">
        <f t="shared" si="0"/>
        <v>146196.1912</v>
      </c>
      <c r="H5" s="27">
        <f>RA!J9</f>
        <v>24.987185622667401</v>
      </c>
      <c r="I5" s="20">
        <f>IFERROR(VLOOKUP(B5,RMS!C:E,3,FALSE),0)</f>
        <v>194895.11125299099</v>
      </c>
      <c r="J5" s="21">
        <f>IFERROR(VLOOKUP(B5,RMS!C:F,4,FALSE),0)</f>
        <v>146196.12831196599</v>
      </c>
      <c r="K5" s="22">
        <f t="shared" si="1"/>
        <v>-0.15575299097690731</v>
      </c>
      <c r="L5" s="22">
        <f t="shared" si="2"/>
        <v>6.2888034008210525E-2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469769.25290000002</v>
      </c>
      <c r="F6" s="25">
        <f>IFERROR(VLOOKUP(C6,RA!B:I,8,0),0)</f>
        <v>113769.1658</v>
      </c>
      <c r="G6" s="16">
        <f t="shared" si="0"/>
        <v>356000.0871</v>
      </c>
      <c r="H6" s="27">
        <f>RA!J10</f>
        <v>24.218095394212199</v>
      </c>
      <c r="I6" s="20">
        <f>IFERROR(VLOOKUP(B6,RMS!C:E,3,FALSE),0)</f>
        <v>469771.03633911902</v>
      </c>
      <c r="J6" s="21">
        <f>IFERROR(VLOOKUP(B6,RMS!C:F,4,FALSE),0)</f>
        <v>356000.08752804901</v>
      </c>
      <c r="K6" s="22">
        <f>E6-I6</f>
        <v>-1.7834391189971939</v>
      </c>
      <c r="L6" s="22">
        <f t="shared" si="2"/>
        <v>-4.2804901022464037E-4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106433.9412</v>
      </c>
      <c r="F7" s="25">
        <f>IFERROR(VLOOKUP(C7,RA!B:I,8,0),0)</f>
        <v>24662.174900000002</v>
      </c>
      <c r="G7" s="16">
        <f t="shared" si="0"/>
        <v>81771.766300000003</v>
      </c>
      <c r="H7" s="27">
        <f>RA!J11</f>
        <v>23.171344236569499</v>
      </c>
      <c r="I7" s="20">
        <f>IFERROR(VLOOKUP(B7,RMS!C:E,3,FALSE),0)</f>
        <v>106433.991590508</v>
      </c>
      <c r="J7" s="21">
        <f>IFERROR(VLOOKUP(B7,RMS!C:F,4,FALSE),0)</f>
        <v>81771.766073753897</v>
      </c>
      <c r="K7" s="22">
        <f t="shared" si="1"/>
        <v>-5.0390507996780798E-2</v>
      </c>
      <c r="L7" s="22">
        <f t="shared" si="2"/>
        <v>2.2624610573984683E-4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199280.5392</v>
      </c>
      <c r="F8" s="25">
        <f>IFERROR(VLOOKUP(C8,RA!B:I,8,0),0)</f>
        <v>49741.669300000001</v>
      </c>
      <c r="G8" s="16">
        <f t="shared" si="0"/>
        <v>149538.86989999999</v>
      </c>
      <c r="H8" s="27">
        <f>RA!J12</f>
        <v>24.960625608343399</v>
      </c>
      <c r="I8" s="20">
        <f>IFERROR(VLOOKUP(B8,RMS!C:E,3,FALSE),0)</f>
        <v>199280.52940598299</v>
      </c>
      <c r="J8" s="21">
        <f>IFERROR(VLOOKUP(B8,RMS!C:F,4,FALSE),0)</f>
        <v>149538.86974102599</v>
      </c>
      <c r="K8" s="22">
        <f t="shared" si="1"/>
        <v>9.7940170089714229E-3</v>
      </c>
      <c r="L8" s="22">
        <f t="shared" si="2"/>
        <v>1.5897399862296879E-4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379653.0367</v>
      </c>
      <c r="F9" s="25">
        <f>IFERROR(VLOOKUP(C9,RA!B:I,8,0),0)</f>
        <v>113609.7138</v>
      </c>
      <c r="G9" s="16">
        <f t="shared" si="0"/>
        <v>266043.32290000003</v>
      </c>
      <c r="H9" s="27">
        <f>RA!J13</f>
        <v>29.924616114627302</v>
      </c>
      <c r="I9" s="20">
        <f>IFERROR(VLOOKUP(B9,RMS!C:E,3,FALSE),0)</f>
        <v>379653.29977777798</v>
      </c>
      <c r="J9" s="21">
        <f>IFERROR(VLOOKUP(B9,RMS!C:F,4,FALSE),0)</f>
        <v>266034.192724786</v>
      </c>
      <c r="K9" s="22">
        <f t="shared" si="1"/>
        <v>-0.26307777798501775</v>
      </c>
      <c r="L9" s="22">
        <f t="shared" si="2"/>
        <v>9.1301752140279859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123352.363</v>
      </c>
      <c r="F10" s="25">
        <f>IFERROR(VLOOKUP(C10,RA!B:I,8,0),0)</f>
        <v>30260.121299999999</v>
      </c>
      <c r="G10" s="16">
        <f t="shared" si="0"/>
        <v>93092.241699999999</v>
      </c>
      <c r="H10" s="27">
        <f>RA!J14</f>
        <v>24.531448416598199</v>
      </c>
      <c r="I10" s="20">
        <f>IFERROR(VLOOKUP(B10,RMS!C:E,3,FALSE),0)</f>
        <v>123352.36015812001</v>
      </c>
      <c r="J10" s="21">
        <f>IFERROR(VLOOKUP(B10,RMS!C:F,4,FALSE),0)</f>
        <v>93092.241672649601</v>
      </c>
      <c r="K10" s="22">
        <f t="shared" si="1"/>
        <v>2.8418799920473248E-3</v>
      </c>
      <c r="L10" s="22">
        <f t="shared" si="2"/>
        <v>2.735039743129164E-5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112446.51330000001</v>
      </c>
      <c r="F11" s="25">
        <f>IFERROR(VLOOKUP(C11,RA!B:I,8,0),0)</f>
        <v>653.74220000000003</v>
      </c>
      <c r="G11" s="16">
        <f t="shared" si="0"/>
        <v>111792.77110000001</v>
      </c>
      <c r="H11" s="27">
        <f>RA!J15</f>
        <v>0.58138058781409996</v>
      </c>
      <c r="I11" s="20">
        <f>IFERROR(VLOOKUP(B11,RMS!C:E,3,FALSE),0)</f>
        <v>112446.70125812</v>
      </c>
      <c r="J11" s="21">
        <f>IFERROR(VLOOKUP(B11,RMS!C:F,4,FALSE),0)</f>
        <v>111792.772360684</v>
      </c>
      <c r="K11" s="22">
        <f t="shared" si="1"/>
        <v>-0.18795811999007128</v>
      </c>
      <c r="L11" s="22">
        <f t="shared" si="2"/>
        <v>-1.2606839882209897E-3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2249743.4034000002</v>
      </c>
      <c r="F12" s="25">
        <f>IFERROR(VLOOKUP(C12,RA!B:I,8,0),0)</f>
        <v>-142740.1502</v>
      </c>
      <c r="G12" s="16">
        <f t="shared" si="0"/>
        <v>2392483.5536000002</v>
      </c>
      <c r="H12" s="27">
        <f>RA!J16</f>
        <v>-6.3447302472041596</v>
      </c>
      <c r="I12" s="20">
        <f>IFERROR(VLOOKUP(B12,RMS!C:E,3,FALSE),0)</f>
        <v>2249743.4163094</v>
      </c>
      <c r="J12" s="21">
        <f>IFERROR(VLOOKUP(B12,RMS!C:F,4,FALSE),0)</f>
        <v>2392483.5539504299</v>
      </c>
      <c r="K12" s="22">
        <f t="shared" si="1"/>
        <v>-1.2909399811178446E-2</v>
      </c>
      <c r="L12" s="22">
        <f t="shared" si="2"/>
        <v>-3.5042967647314072E-4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2947622.4720000001</v>
      </c>
      <c r="F13" s="25">
        <f>IFERROR(VLOOKUP(C13,RA!B:I,8,0),0)</f>
        <v>472920.52399999998</v>
      </c>
      <c r="G13" s="16">
        <f t="shared" si="0"/>
        <v>2474701.9479999999</v>
      </c>
      <c r="H13" s="27">
        <f>RA!J17</f>
        <v>16.044134840616699</v>
      </c>
      <c r="I13" s="20">
        <f>IFERROR(VLOOKUP(B13,RMS!C:E,3,FALSE),0)</f>
        <v>2947622.4534982899</v>
      </c>
      <c r="J13" s="21">
        <f>IFERROR(VLOOKUP(B13,RMS!C:F,4,FALSE),0)</f>
        <v>2474701.9460102599</v>
      </c>
      <c r="K13" s="22">
        <f t="shared" si="1"/>
        <v>1.8501710146665573E-2</v>
      </c>
      <c r="L13" s="22">
        <f t="shared" si="2"/>
        <v>1.9897399470210075E-3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3562169.9133000001</v>
      </c>
      <c r="F14" s="25">
        <f>IFERROR(VLOOKUP(C14,RA!B:I,8,0),0)</f>
        <v>472081.90909999999</v>
      </c>
      <c r="G14" s="16">
        <f t="shared" si="0"/>
        <v>3090088.0042000003</v>
      </c>
      <c r="H14" s="27">
        <f>RA!J18</f>
        <v>13.252649946242</v>
      </c>
      <c r="I14" s="20">
        <f>IFERROR(VLOOKUP(B14,RMS!C:E,3,FALSE),0)</f>
        <v>3562171.0919786301</v>
      </c>
      <c r="J14" s="21">
        <f>IFERROR(VLOOKUP(B14,RMS!C:F,4,FALSE),0)</f>
        <v>3090087.9211846199</v>
      </c>
      <c r="K14" s="22">
        <f t="shared" si="1"/>
        <v>-1.1786786299198866</v>
      </c>
      <c r="L14" s="22">
        <f t="shared" si="2"/>
        <v>8.3015380427241325E-2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1281322.9099999999</v>
      </c>
      <c r="F15" s="25">
        <f>IFERROR(VLOOKUP(C15,RA!B:I,8,0),0)</f>
        <v>133649.55710000001</v>
      </c>
      <c r="G15" s="16">
        <f t="shared" si="0"/>
        <v>1147673.3528999998</v>
      </c>
      <c r="H15" s="27">
        <f>RA!J19</f>
        <v>10.430591387771299</v>
      </c>
      <c r="I15" s="20">
        <f>IFERROR(VLOOKUP(B15,RMS!C:E,3,FALSE),0)</f>
        <v>1281322.7875880301</v>
      </c>
      <c r="J15" s="21">
        <f>IFERROR(VLOOKUP(B15,RMS!C:F,4,FALSE),0)</f>
        <v>1147673.35215043</v>
      </c>
      <c r="K15" s="22">
        <f t="shared" si="1"/>
        <v>0.12241196981631219</v>
      </c>
      <c r="L15" s="22">
        <f t="shared" si="2"/>
        <v>7.495698519051075E-4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1173695.9850000001</v>
      </c>
      <c r="F16" s="25">
        <f>IFERROR(VLOOKUP(C16,RA!B:I,8,0),0)</f>
        <v>142894.52770000001</v>
      </c>
      <c r="G16" s="16">
        <f t="shared" si="0"/>
        <v>1030801.4573000001</v>
      </c>
      <c r="H16" s="27">
        <f>RA!J20</f>
        <v>12.174747935258599</v>
      </c>
      <c r="I16" s="20">
        <f>IFERROR(VLOOKUP(B16,RMS!C:E,3,FALSE),0)</f>
        <v>1173696.3988999999</v>
      </c>
      <c r="J16" s="21">
        <f>IFERROR(VLOOKUP(B16,RMS!C:F,4,FALSE),0)</f>
        <v>1030801.4573</v>
      </c>
      <c r="K16" s="22">
        <f t="shared" si="1"/>
        <v>-0.41389999981038272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788010.79099999997</v>
      </c>
      <c r="F17" s="25">
        <f>IFERROR(VLOOKUP(C17,RA!B:I,8,0),0)</f>
        <v>117167.5336</v>
      </c>
      <c r="G17" s="16">
        <f t="shared" si="0"/>
        <v>670843.2574</v>
      </c>
      <c r="H17" s="27">
        <f>RA!J21</f>
        <v>14.8687727297887</v>
      </c>
      <c r="I17" s="20">
        <f>IFERROR(VLOOKUP(B17,RMS!C:E,3,FALSE),0)</f>
        <v>788010.34128040203</v>
      </c>
      <c r="J17" s="21">
        <f>IFERROR(VLOOKUP(B17,RMS!C:F,4,FALSE),0)</f>
        <v>670843.25681030203</v>
      </c>
      <c r="K17" s="22">
        <f t="shared" si="1"/>
        <v>0.44971959793474525</v>
      </c>
      <c r="L17" s="22">
        <f t="shared" si="2"/>
        <v>5.8969797100871801E-4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2106999.14</v>
      </c>
      <c r="F18" s="25">
        <f>IFERROR(VLOOKUP(C18,RA!B:I,8,0),0)</f>
        <v>206040.8057</v>
      </c>
      <c r="G18" s="16">
        <f t="shared" si="0"/>
        <v>1900958.3343000002</v>
      </c>
      <c r="H18" s="27">
        <f>RA!J22</f>
        <v>9.7788746937979294</v>
      </c>
      <c r="I18" s="20">
        <f>IFERROR(VLOOKUP(B18,RMS!C:E,3,FALSE),0)</f>
        <v>2107000.7909029601</v>
      </c>
      <c r="J18" s="21">
        <f>IFERROR(VLOOKUP(B18,RMS!C:F,4,FALSE),0)</f>
        <v>1900958.3383683001</v>
      </c>
      <c r="K18" s="22">
        <f t="shared" si="1"/>
        <v>-1.6509029599837959</v>
      </c>
      <c r="L18" s="22">
        <f t="shared" si="2"/>
        <v>-4.0682998951524496E-3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2030506.1181000001</v>
      </c>
      <c r="F19" s="25">
        <f>IFERROR(VLOOKUP(C19,RA!B:I,8,0),0)</f>
        <v>274460.4069</v>
      </c>
      <c r="G19" s="16">
        <f t="shared" si="0"/>
        <v>1756045.7112</v>
      </c>
      <c r="H19" s="27">
        <f>RA!J23</f>
        <v>13.516847078344201</v>
      </c>
      <c r="I19" s="20">
        <f>IFERROR(VLOOKUP(B19,RMS!C:E,3,FALSE),0)</f>
        <v>2030507.31984872</v>
      </c>
      <c r="J19" s="21">
        <f>IFERROR(VLOOKUP(B19,RMS!C:F,4,FALSE),0)</f>
        <v>1756045.7410333301</v>
      </c>
      <c r="K19" s="22">
        <f t="shared" si="1"/>
        <v>-1.2017487199045718</v>
      </c>
      <c r="L19" s="22">
        <f t="shared" si="2"/>
        <v>-2.9833330074325204E-2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517669.72629999998</v>
      </c>
      <c r="F20" s="25">
        <f>IFERROR(VLOOKUP(C20,RA!B:I,8,0),0)</f>
        <v>93315.640100000004</v>
      </c>
      <c r="G20" s="16">
        <f t="shared" si="0"/>
        <v>424354.08619999996</v>
      </c>
      <c r="H20" s="27">
        <f>RA!J24</f>
        <v>18.026095666626201</v>
      </c>
      <c r="I20" s="20">
        <f>IFERROR(VLOOKUP(B20,RMS!C:E,3,FALSE),0)</f>
        <v>517669.73481190501</v>
      </c>
      <c r="J20" s="21">
        <f>IFERROR(VLOOKUP(B20,RMS!C:F,4,FALSE),0)</f>
        <v>424354.09415258298</v>
      </c>
      <c r="K20" s="22">
        <f t="shared" si="1"/>
        <v>-8.5119050345383584E-3</v>
      </c>
      <c r="L20" s="22">
        <f t="shared" si="2"/>
        <v>-7.952583022415638E-3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635589.09640000004</v>
      </c>
      <c r="F21" s="25">
        <f>IFERROR(VLOOKUP(C21,RA!B:I,8,0),0)</f>
        <v>38077.837399999997</v>
      </c>
      <c r="G21" s="16">
        <f t="shared" si="0"/>
        <v>597511.25900000008</v>
      </c>
      <c r="H21" s="27">
        <f>RA!J25</f>
        <v>5.9909519555439603</v>
      </c>
      <c r="I21" s="20">
        <f>IFERROR(VLOOKUP(B21,RMS!C:E,3,FALSE),0)</f>
        <v>635589.08698594698</v>
      </c>
      <c r="J21" s="21">
        <f>IFERROR(VLOOKUP(B21,RMS!C:F,4,FALSE),0)</f>
        <v>597511.251737713</v>
      </c>
      <c r="K21" s="22">
        <f t="shared" si="1"/>
        <v>9.4140530563890934E-3</v>
      </c>
      <c r="L21" s="22">
        <f t="shared" si="2"/>
        <v>7.2622870793566108E-3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582024.5662</v>
      </c>
      <c r="F22" s="25">
        <f>IFERROR(VLOOKUP(C22,RA!B:I,8,0),0)</f>
        <v>131200.9069</v>
      </c>
      <c r="G22" s="16">
        <f t="shared" si="0"/>
        <v>450823.6593</v>
      </c>
      <c r="H22" s="27">
        <f>RA!J26</f>
        <v>22.5421596474187</v>
      </c>
      <c r="I22" s="20">
        <f>IFERROR(VLOOKUP(B22,RMS!C:E,3,FALSE),0)</f>
        <v>582024.54046595597</v>
      </c>
      <c r="J22" s="21">
        <f>IFERROR(VLOOKUP(B22,RMS!C:F,4,FALSE),0)</f>
        <v>450823.65894062002</v>
      </c>
      <c r="K22" s="22">
        <f t="shared" si="1"/>
        <v>2.5734044029377401E-2</v>
      </c>
      <c r="L22" s="22">
        <f t="shared" si="2"/>
        <v>3.5937997745350003E-4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305163.56550000003</v>
      </c>
      <c r="F23" s="25">
        <f>IFERROR(VLOOKUP(C23,RA!B:I,8,0),0)</f>
        <v>79810.592900000003</v>
      </c>
      <c r="G23" s="16">
        <f t="shared" si="0"/>
        <v>225352.97260000004</v>
      </c>
      <c r="H23" s="27">
        <f>RA!J27</f>
        <v>26.153381963942198</v>
      </c>
      <c r="I23" s="20">
        <f>IFERROR(VLOOKUP(B23,RMS!C:E,3,FALSE),0)</f>
        <v>305163.54208446399</v>
      </c>
      <c r="J23" s="21">
        <f>IFERROR(VLOOKUP(B23,RMS!C:F,4,FALSE),0)</f>
        <v>225352.973848567</v>
      </c>
      <c r="K23" s="22">
        <f t="shared" si="1"/>
        <v>2.3415536037646234E-2</v>
      </c>
      <c r="L23" s="22">
        <f t="shared" si="2"/>
        <v>-1.2485669576562941E-3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1002174.8591999999</v>
      </c>
      <c r="F24" s="25">
        <f>IFERROR(VLOOKUP(C24,RA!B:I,8,0),0)</f>
        <v>47030.558199999999</v>
      </c>
      <c r="G24" s="16">
        <f t="shared" si="0"/>
        <v>955144.30099999998</v>
      </c>
      <c r="H24" s="27">
        <f>RA!J28</f>
        <v>4.6928495330189</v>
      </c>
      <c r="I24" s="20">
        <f>IFERROR(VLOOKUP(B24,RMS!C:E,3,FALSE),0)</f>
        <v>1002175.3568097299</v>
      </c>
      <c r="J24" s="21">
        <f>IFERROR(VLOOKUP(B24,RMS!C:F,4,FALSE),0)</f>
        <v>955144.283139823</v>
      </c>
      <c r="K24" s="22">
        <f t="shared" si="1"/>
        <v>-0.49760972999501973</v>
      </c>
      <c r="L24" s="22">
        <f t="shared" si="2"/>
        <v>1.7860176973044872E-2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934579.44310000003</v>
      </c>
      <c r="F25" s="25">
        <f>IFERROR(VLOOKUP(C25,RA!B:I,8,0),0)</f>
        <v>202464.24429999999</v>
      </c>
      <c r="G25" s="16">
        <f t="shared" si="0"/>
        <v>732115.19880000001</v>
      </c>
      <c r="H25" s="27">
        <f>RA!J29</f>
        <v>21.6636740509107</v>
      </c>
      <c r="I25" s="20">
        <f>IFERROR(VLOOKUP(B25,RMS!C:E,3,FALSE),0)</f>
        <v>934579.53723716806</v>
      </c>
      <c r="J25" s="21">
        <f>IFERROR(VLOOKUP(B25,RMS!C:F,4,FALSE),0)</f>
        <v>732115.15000104404</v>
      </c>
      <c r="K25" s="22">
        <f t="shared" si="1"/>
        <v>-9.4137168023735285E-2</v>
      </c>
      <c r="L25" s="22">
        <f t="shared" si="2"/>
        <v>4.8798955976963043E-2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1293564.4634</v>
      </c>
      <c r="F26" s="25">
        <f>IFERROR(VLOOKUP(C26,RA!B:I,8,0),0)</f>
        <v>164307.18150000001</v>
      </c>
      <c r="G26" s="16">
        <f t="shared" si="0"/>
        <v>1129257.2819000001</v>
      </c>
      <c r="H26" s="27">
        <f>RA!J30</f>
        <v>12.7018935776989</v>
      </c>
      <c r="I26" s="20">
        <f>IFERROR(VLOOKUP(B26,RMS!C:E,3,FALSE),0)</f>
        <v>1293564.47903894</v>
      </c>
      <c r="J26" s="21">
        <f>IFERROR(VLOOKUP(B26,RMS!C:F,4,FALSE),0)</f>
        <v>1129257.2950046801</v>
      </c>
      <c r="K26" s="22">
        <f t="shared" si="1"/>
        <v>-1.5638940036296844E-2</v>
      </c>
      <c r="L26" s="22">
        <f t="shared" si="2"/>
        <v>-1.3104679994285107E-2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376010.99459999998</v>
      </c>
      <c r="F27" s="25">
        <f>IFERROR(VLOOKUP(C27,RA!B:I,8,0),0)</f>
        <v>34905.143900000003</v>
      </c>
      <c r="G27" s="16">
        <f t="shared" si="0"/>
        <v>341105.85069999995</v>
      </c>
      <c r="H27" s="27">
        <f>RA!J31</f>
        <v>9.2830115079831792</v>
      </c>
      <c r="I27" s="20">
        <f>IFERROR(VLOOKUP(B27,RMS!C:E,3,FALSE),0)</f>
        <v>376010.98310973402</v>
      </c>
      <c r="J27" s="21">
        <f>IFERROR(VLOOKUP(B27,RMS!C:F,4,FALSE),0)</f>
        <v>341105.85317699099</v>
      </c>
      <c r="K27" s="22">
        <f t="shared" si="1"/>
        <v>1.1490265955217183E-2</v>
      </c>
      <c r="L27" s="22">
        <f t="shared" si="2"/>
        <v>-2.476991037838161E-3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191954.95180000001</v>
      </c>
      <c r="F28" s="25">
        <f>IFERROR(VLOOKUP(C28,RA!B:I,8,0),0)</f>
        <v>48531.862000000001</v>
      </c>
      <c r="G28" s="16">
        <f t="shared" si="0"/>
        <v>143423.08980000002</v>
      </c>
      <c r="H28" s="27">
        <f>RA!J32</f>
        <v>25.282943495287299</v>
      </c>
      <c r="I28" s="20">
        <f>IFERROR(VLOOKUP(B28,RMS!C:E,3,FALSE),0)</f>
        <v>191954.908502209</v>
      </c>
      <c r="J28" s="21">
        <f>IFERROR(VLOOKUP(B28,RMS!C:F,4,FALSE),0)</f>
        <v>143423.12241385301</v>
      </c>
      <c r="K28" s="22">
        <f t="shared" si="1"/>
        <v>4.3297791009536013E-2</v>
      </c>
      <c r="L28" s="22">
        <f t="shared" si="2"/>
        <v>-3.2613852992653847E-2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303635.20760000002</v>
      </c>
      <c r="F30" s="25">
        <f>IFERROR(VLOOKUP(C30,RA!B:I,8,0),0)</f>
        <v>48870.971299999997</v>
      </c>
      <c r="G30" s="16">
        <f t="shared" si="0"/>
        <v>254764.23630000002</v>
      </c>
      <c r="H30" s="27">
        <f>RA!J34</f>
        <v>16.0952913485518</v>
      </c>
      <c r="I30" s="20">
        <f>IFERROR(VLOOKUP(B30,RMS!C:E,3,FALSE),0)</f>
        <v>303635.20789999998</v>
      </c>
      <c r="J30" s="21">
        <f>IFERROR(VLOOKUP(B30,RMS!C:F,4,FALSE),0)</f>
        <v>254764.24050000001</v>
      </c>
      <c r="K30" s="22">
        <f t="shared" si="1"/>
        <v>-2.9999995604157448E-4</v>
      </c>
      <c r="L30" s="22">
        <f t="shared" si="2"/>
        <v>-4.1999999957624823E-3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11.4579086868424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212480.66</v>
      </c>
      <c r="F32" s="25">
        <f>IFERROR(VLOOKUP(C32,RA!B:I,8,0),0)</f>
        <v>24345.84</v>
      </c>
      <c r="G32" s="16">
        <f t="shared" si="0"/>
        <v>188134.82</v>
      </c>
      <c r="H32" s="27">
        <f>RA!J34</f>
        <v>16.0952913485518</v>
      </c>
      <c r="I32" s="20">
        <f>IFERROR(VLOOKUP(B32,RMS!C:E,3,FALSE),0)</f>
        <v>212480.66</v>
      </c>
      <c r="J32" s="21">
        <f>IFERROR(VLOOKUP(B32,RMS!C:F,4,FALSE),0)</f>
        <v>188134.82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114775.84</v>
      </c>
      <c r="F33" s="25">
        <f>IFERROR(VLOOKUP(C33,RA!B:I,8,0),0)</f>
        <v>-11744.56</v>
      </c>
      <c r="G33" s="16">
        <f t="shared" si="0"/>
        <v>126520.4</v>
      </c>
      <c r="H33" s="27">
        <f>RA!J34</f>
        <v>16.0952913485518</v>
      </c>
      <c r="I33" s="20">
        <f>IFERROR(VLOOKUP(B33,RMS!C:E,3,FALSE),0)</f>
        <v>114775.84</v>
      </c>
      <c r="J33" s="21">
        <f>IFERROR(VLOOKUP(B33,RMS!C:F,4,FALSE),0)</f>
        <v>126520.4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5767.52</v>
      </c>
      <c r="F34" s="25">
        <f>IFERROR(VLOOKUP(C34,RA!B:I,8,0),0)</f>
        <v>206.83</v>
      </c>
      <c r="G34" s="16">
        <f t="shared" si="0"/>
        <v>5560.6900000000005</v>
      </c>
      <c r="H34" s="27">
        <f>RA!J35</f>
        <v>11.4579086868424</v>
      </c>
      <c r="I34" s="20">
        <f>IFERROR(VLOOKUP(B34,RMS!C:E,3,FALSE),0)</f>
        <v>5767.52</v>
      </c>
      <c r="J34" s="21">
        <f>IFERROR(VLOOKUP(B34,RMS!C:F,4,FALSE),0)</f>
        <v>5560.69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102445.12</v>
      </c>
      <c r="F35" s="25">
        <f>IFERROR(VLOOKUP(C35,RA!B:I,8,0),0)</f>
        <v>312.63</v>
      </c>
      <c r="G35" s="16">
        <f t="shared" si="0"/>
        <v>102132.48999999999</v>
      </c>
      <c r="H35" s="27">
        <f>RA!J34</f>
        <v>16.0952913485518</v>
      </c>
      <c r="I35" s="20">
        <f>IFERROR(VLOOKUP(B35,RMS!C:E,3,FALSE),0)</f>
        <v>102445.12</v>
      </c>
      <c r="J35" s="21">
        <f>IFERROR(VLOOKUP(B35,RMS!C:F,4,FALSE),0)</f>
        <v>102132.49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11.4579086868424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34672.563000000002</v>
      </c>
      <c r="F37" s="25">
        <f>IFERROR(VLOOKUP(C37,RA!B:I,8,0),0)</f>
        <v>3373.6125999999999</v>
      </c>
      <c r="G37" s="16">
        <f t="shared" si="0"/>
        <v>31298.950400000002</v>
      </c>
      <c r="H37" s="27">
        <f>RA!J35</f>
        <v>11.4579086868424</v>
      </c>
      <c r="I37" s="20">
        <f>IFERROR(VLOOKUP(B37,RMS!C:E,3,FALSE),0)</f>
        <v>34672.564102564102</v>
      </c>
      <c r="J37" s="21">
        <f>IFERROR(VLOOKUP(B37,RMS!C:F,4,FALSE),0)</f>
        <v>31298.950427350399</v>
      </c>
      <c r="K37" s="22">
        <f t="shared" si="1"/>
        <v>-1.1025640997104347E-3</v>
      </c>
      <c r="L37" s="22">
        <f t="shared" si="2"/>
        <v>-2.735039743129164E-5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542909.50009999995</v>
      </c>
      <c r="F38" s="25">
        <f>IFERROR(VLOOKUP(C38,RA!B:I,8,0),0)</f>
        <v>39684.902399999999</v>
      </c>
      <c r="G38" s="16">
        <f t="shared" si="0"/>
        <v>503224.59769999993</v>
      </c>
      <c r="H38" s="27">
        <f>RA!J36</f>
        <v>-10.232606444004199</v>
      </c>
      <c r="I38" s="20">
        <f>IFERROR(VLOOKUP(B38,RMS!C:E,3,FALSE),0)</f>
        <v>542909.49505128199</v>
      </c>
      <c r="J38" s="21">
        <f>IFERROR(VLOOKUP(B38,RMS!C:F,4,FALSE),0)</f>
        <v>503224.60099401698</v>
      </c>
      <c r="K38" s="22">
        <f t="shared" si="1"/>
        <v>5.0487179541960359E-3</v>
      </c>
      <c r="L38" s="22">
        <f t="shared" si="2"/>
        <v>-3.2940170494839549E-3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70360.990000000005</v>
      </c>
      <c r="F39" s="25">
        <f>IFERROR(VLOOKUP(C39,RA!B:I,8,0),0)</f>
        <v>-1050.58</v>
      </c>
      <c r="G39" s="16">
        <f t="shared" si="0"/>
        <v>71411.570000000007</v>
      </c>
      <c r="H39" s="27">
        <f>RA!J37</f>
        <v>3.5861167364829298</v>
      </c>
      <c r="I39" s="20">
        <f>IFERROR(VLOOKUP(B39,RMS!C:E,3,FALSE),0)</f>
        <v>70360.990000000005</v>
      </c>
      <c r="J39" s="21">
        <f>IFERROR(VLOOKUP(B39,RMS!C:F,4,FALSE),0)</f>
        <v>71411.570000000007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21067.95</v>
      </c>
      <c r="F40" s="25">
        <f>IFERROR(VLOOKUP(C40,RA!B:I,8,0),0)</f>
        <v>3201.66</v>
      </c>
      <c r="G40" s="16">
        <f t="shared" si="0"/>
        <v>17866.29</v>
      </c>
      <c r="H40" s="27">
        <f>RA!J38</f>
        <v>0.30516826960620502</v>
      </c>
      <c r="I40" s="20">
        <f>IFERROR(VLOOKUP(B40,RMS!C:E,3,FALSE),0)</f>
        <v>21067.95</v>
      </c>
      <c r="J40" s="21">
        <f>IFERROR(VLOOKUP(B40,RMS!C:F,4,FALSE),0)</f>
        <v>17866.29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22358.974099999999</v>
      </c>
      <c r="F42" s="25">
        <f>IFERROR(VLOOKUP(C42,RA!B:I,8,0),0)</f>
        <v>4001.7087999999999</v>
      </c>
      <c r="G42" s="16">
        <f t="shared" si="0"/>
        <v>18357.265299999999</v>
      </c>
      <c r="H42" s="27">
        <f>RA!J39</f>
        <v>0</v>
      </c>
      <c r="I42" s="20">
        <f>VLOOKUP(B42,RMS!C:E,3,FALSE)</f>
        <v>22358.974358974399</v>
      </c>
      <c r="J42" s="21">
        <f>IFERROR(VLOOKUP(B42,RMS!C:F,4,FALSE),0)</f>
        <v>18357.264957265001</v>
      </c>
      <c r="K42" s="22">
        <f t="shared" si="1"/>
        <v>-2.589743999124039E-4</v>
      </c>
      <c r="L42" s="22">
        <f t="shared" si="2"/>
        <v>3.4273499841219746E-4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26061759.839499999</v>
      </c>
      <c r="E7" s="71"/>
      <c r="F7" s="71"/>
      <c r="G7" s="70">
        <v>49676262.144199997</v>
      </c>
      <c r="H7" s="72">
        <v>-47.536793803350101</v>
      </c>
      <c r="I7" s="70">
        <v>3303447.9240999999</v>
      </c>
      <c r="J7" s="72">
        <v>12.6754599245949</v>
      </c>
      <c r="K7" s="70">
        <v>4711879.6070999997</v>
      </c>
      <c r="L7" s="72">
        <v>9.4851734082213799</v>
      </c>
      <c r="M7" s="72">
        <v>-0.29891079578470903</v>
      </c>
      <c r="N7" s="70">
        <v>26061759.839499999</v>
      </c>
      <c r="O7" s="70">
        <v>1340414687.6189001</v>
      </c>
      <c r="P7" s="70">
        <v>958895</v>
      </c>
      <c r="Q7" s="70">
        <v>969593</v>
      </c>
      <c r="R7" s="72">
        <v>-1.10334954975954</v>
      </c>
      <c r="S7" s="70">
        <v>27.178950604080701</v>
      </c>
      <c r="T7" s="70">
        <v>27.875430237532701</v>
      </c>
      <c r="U7" s="73">
        <v>-2.5625699961621802</v>
      </c>
    </row>
    <row r="8" spans="1:23" ht="12" customHeight="1" thickBot="1" x14ac:dyDescent="0.25">
      <c r="A8" s="74">
        <v>42767</v>
      </c>
      <c r="B8" s="77" t="s">
        <v>6</v>
      </c>
      <c r="C8" s="78"/>
      <c r="D8" s="79">
        <v>1066652.5135999999</v>
      </c>
      <c r="E8" s="80"/>
      <c r="F8" s="80"/>
      <c r="G8" s="79">
        <v>2227102.1113</v>
      </c>
      <c r="H8" s="81">
        <v>-52.105810138297798</v>
      </c>
      <c r="I8" s="79">
        <v>294730.47629999998</v>
      </c>
      <c r="J8" s="81">
        <v>27.631348779676301</v>
      </c>
      <c r="K8" s="79">
        <v>432934.14779999998</v>
      </c>
      <c r="L8" s="81">
        <v>19.439348811325399</v>
      </c>
      <c r="M8" s="81">
        <v>-0.31922561942109801</v>
      </c>
      <c r="N8" s="79">
        <v>1066652.5135999999</v>
      </c>
      <c r="O8" s="79">
        <v>54221868.759000003</v>
      </c>
      <c r="P8" s="79">
        <v>30357</v>
      </c>
      <c r="Q8" s="79">
        <v>31206</v>
      </c>
      <c r="R8" s="81">
        <v>-2.7206306479523201</v>
      </c>
      <c r="S8" s="79">
        <v>35.136954033666001</v>
      </c>
      <c r="T8" s="79">
        <v>33.868720223674899</v>
      </c>
      <c r="U8" s="82">
        <v>3.6094016822743402</v>
      </c>
    </row>
    <row r="9" spans="1:23" ht="12" customHeight="1" thickBot="1" x14ac:dyDescent="0.25">
      <c r="A9" s="76"/>
      <c r="B9" s="77" t="s">
        <v>7</v>
      </c>
      <c r="C9" s="78"/>
      <c r="D9" s="79">
        <v>194894.95550000001</v>
      </c>
      <c r="E9" s="80"/>
      <c r="F9" s="80"/>
      <c r="G9" s="79">
        <v>215249.62090000001</v>
      </c>
      <c r="H9" s="81">
        <v>-9.4563072003998307</v>
      </c>
      <c r="I9" s="79">
        <v>48698.764300000003</v>
      </c>
      <c r="J9" s="81">
        <v>24.987185622667401</v>
      </c>
      <c r="K9" s="79">
        <v>42282.296499999997</v>
      </c>
      <c r="L9" s="81">
        <v>19.643377917791302</v>
      </c>
      <c r="M9" s="81">
        <v>0.15175305816229701</v>
      </c>
      <c r="N9" s="79">
        <v>194894.95550000001</v>
      </c>
      <c r="O9" s="79">
        <v>6685541.2243999997</v>
      </c>
      <c r="P9" s="79">
        <v>8937</v>
      </c>
      <c r="Q9" s="79">
        <v>8943</v>
      </c>
      <c r="R9" s="81">
        <v>-6.7091580006705995E-2</v>
      </c>
      <c r="S9" s="79">
        <v>21.807648595725599</v>
      </c>
      <c r="T9" s="79">
        <v>21.3736611204294</v>
      </c>
      <c r="U9" s="82">
        <v>1.9900700132398099</v>
      </c>
    </row>
    <row r="10" spans="1:23" ht="12" customHeight="1" thickBot="1" x14ac:dyDescent="0.25">
      <c r="A10" s="76"/>
      <c r="B10" s="77" t="s">
        <v>8</v>
      </c>
      <c r="C10" s="78"/>
      <c r="D10" s="79">
        <v>469769.25290000002</v>
      </c>
      <c r="E10" s="80"/>
      <c r="F10" s="80"/>
      <c r="G10" s="79">
        <v>427292.23729999998</v>
      </c>
      <c r="H10" s="81">
        <v>9.94097526049298</v>
      </c>
      <c r="I10" s="79">
        <v>113769.1658</v>
      </c>
      <c r="J10" s="81">
        <v>24.218095394212199</v>
      </c>
      <c r="K10" s="79">
        <v>101649.72010000001</v>
      </c>
      <c r="L10" s="81">
        <v>23.7892737631534</v>
      </c>
      <c r="M10" s="81">
        <v>0.119227536367805</v>
      </c>
      <c r="N10" s="79">
        <v>469769.25290000002</v>
      </c>
      <c r="O10" s="79">
        <v>11725271.4265</v>
      </c>
      <c r="P10" s="79">
        <v>120721</v>
      </c>
      <c r="Q10" s="79">
        <v>119007</v>
      </c>
      <c r="R10" s="81">
        <v>1.4402514137823901</v>
      </c>
      <c r="S10" s="79">
        <v>3.8913631671374498</v>
      </c>
      <c r="T10" s="79">
        <v>4.2277588125068304</v>
      </c>
      <c r="U10" s="82">
        <v>-8.6446736251768606</v>
      </c>
    </row>
    <row r="11" spans="1:23" ht="12" thickBot="1" x14ac:dyDescent="0.25">
      <c r="A11" s="76"/>
      <c r="B11" s="77" t="s">
        <v>9</v>
      </c>
      <c r="C11" s="78"/>
      <c r="D11" s="79">
        <v>106433.9412</v>
      </c>
      <c r="E11" s="80"/>
      <c r="F11" s="80"/>
      <c r="G11" s="79">
        <v>165154.96470000001</v>
      </c>
      <c r="H11" s="81">
        <v>-35.555106446037101</v>
      </c>
      <c r="I11" s="79">
        <v>24662.174900000002</v>
      </c>
      <c r="J11" s="81">
        <v>23.171344236569499</v>
      </c>
      <c r="K11" s="79">
        <v>33330.743000000002</v>
      </c>
      <c r="L11" s="81">
        <v>20.181496245386601</v>
      </c>
      <c r="M11" s="81">
        <v>-0.26007725360337802</v>
      </c>
      <c r="N11" s="79">
        <v>106433.9412</v>
      </c>
      <c r="O11" s="79">
        <v>3555776.7425000002</v>
      </c>
      <c r="P11" s="79">
        <v>4066</v>
      </c>
      <c r="Q11" s="79">
        <v>3707</v>
      </c>
      <c r="R11" s="81">
        <v>9.6843809009981001</v>
      </c>
      <c r="S11" s="79">
        <v>26.17657186424</v>
      </c>
      <c r="T11" s="79">
        <v>25.488880388454302</v>
      </c>
      <c r="U11" s="82">
        <v>2.6271258106384199</v>
      </c>
    </row>
    <row r="12" spans="1:23" ht="12" customHeight="1" thickBot="1" x14ac:dyDescent="0.25">
      <c r="A12" s="76"/>
      <c r="B12" s="77" t="s">
        <v>10</v>
      </c>
      <c r="C12" s="78"/>
      <c r="D12" s="79">
        <v>199280.5392</v>
      </c>
      <c r="E12" s="80"/>
      <c r="F12" s="80"/>
      <c r="G12" s="79">
        <v>559454.15300000005</v>
      </c>
      <c r="H12" s="81">
        <v>-64.379469143023798</v>
      </c>
      <c r="I12" s="79">
        <v>49741.669300000001</v>
      </c>
      <c r="J12" s="81">
        <v>24.960625608343399</v>
      </c>
      <c r="K12" s="79">
        <v>154440.08259999999</v>
      </c>
      <c r="L12" s="81">
        <v>27.6054939929993</v>
      </c>
      <c r="M12" s="81">
        <v>-0.67792254146333897</v>
      </c>
      <c r="N12" s="79">
        <v>199280.5392</v>
      </c>
      <c r="O12" s="79">
        <v>14276803.9724</v>
      </c>
      <c r="P12" s="79">
        <v>1405</v>
      </c>
      <c r="Q12" s="79">
        <v>1334</v>
      </c>
      <c r="R12" s="81">
        <v>5.3223388305847097</v>
      </c>
      <c r="S12" s="79">
        <v>141.83668270462601</v>
      </c>
      <c r="T12" s="79">
        <v>129.44973703148401</v>
      </c>
      <c r="U12" s="82">
        <v>8.7332454742598404</v>
      </c>
    </row>
    <row r="13" spans="1:23" ht="12" thickBot="1" x14ac:dyDescent="0.25">
      <c r="A13" s="76"/>
      <c r="B13" s="77" t="s">
        <v>11</v>
      </c>
      <c r="C13" s="78"/>
      <c r="D13" s="79">
        <v>379653.0367</v>
      </c>
      <c r="E13" s="80"/>
      <c r="F13" s="80"/>
      <c r="G13" s="79">
        <v>819071.93799999997</v>
      </c>
      <c r="H13" s="81">
        <v>-53.648389221216398</v>
      </c>
      <c r="I13" s="79">
        <v>113609.7138</v>
      </c>
      <c r="J13" s="81">
        <v>29.924616114627302</v>
      </c>
      <c r="K13" s="79">
        <v>102000.05349999999</v>
      </c>
      <c r="L13" s="81">
        <v>12.453125149063499</v>
      </c>
      <c r="M13" s="81">
        <v>0.113820139319829</v>
      </c>
      <c r="N13" s="79">
        <v>379653.0367</v>
      </c>
      <c r="O13" s="79">
        <v>17137189.830699999</v>
      </c>
      <c r="P13" s="79">
        <v>11023</v>
      </c>
      <c r="Q13" s="79">
        <v>10797</v>
      </c>
      <c r="R13" s="81">
        <v>2.0931740298230999</v>
      </c>
      <c r="S13" s="79">
        <v>34.441897550576101</v>
      </c>
      <c r="T13" s="79">
        <v>34.2446208576456</v>
      </c>
      <c r="U13" s="82">
        <v>0.57278113855583201</v>
      </c>
    </row>
    <row r="14" spans="1:23" ht="12" thickBot="1" x14ac:dyDescent="0.25">
      <c r="A14" s="76"/>
      <c r="B14" s="77" t="s">
        <v>12</v>
      </c>
      <c r="C14" s="78"/>
      <c r="D14" s="79">
        <v>123352.363</v>
      </c>
      <c r="E14" s="80"/>
      <c r="F14" s="80"/>
      <c r="G14" s="79">
        <v>393683.33659999998</v>
      </c>
      <c r="H14" s="81">
        <v>-68.667110966565602</v>
      </c>
      <c r="I14" s="79">
        <v>30260.121299999999</v>
      </c>
      <c r="J14" s="81">
        <v>24.531448416598199</v>
      </c>
      <c r="K14" s="79">
        <v>83301.043399999995</v>
      </c>
      <c r="L14" s="81">
        <v>21.1594029148959</v>
      </c>
      <c r="M14" s="81">
        <v>-0.63673778784864499</v>
      </c>
      <c r="N14" s="79">
        <v>123352.363</v>
      </c>
      <c r="O14" s="79">
        <v>5983960.5685000001</v>
      </c>
      <c r="P14" s="79">
        <v>2685</v>
      </c>
      <c r="Q14" s="79">
        <v>1945</v>
      </c>
      <c r="R14" s="81">
        <v>38.046272493573298</v>
      </c>
      <c r="S14" s="79">
        <v>45.941289757914298</v>
      </c>
      <c r="T14" s="79">
        <v>61.385205295629802</v>
      </c>
      <c r="U14" s="82">
        <v>-33.616634663712198</v>
      </c>
    </row>
    <row r="15" spans="1:23" ht="12" thickBot="1" x14ac:dyDescent="0.25">
      <c r="A15" s="76"/>
      <c r="B15" s="77" t="s">
        <v>13</v>
      </c>
      <c r="C15" s="78"/>
      <c r="D15" s="79">
        <v>112446.51330000001</v>
      </c>
      <c r="E15" s="80"/>
      <c r="F15" s="80"/>
      <c r="G15" s="79">
        <v>297541.47509999998</v>
      </c>
      <c r="H15" s="81">
        <v>-62.208121317470699</v>
      </c>
      <c r="I15" s="79">
        <v>653.74220000000003</v>
      </c>
      <c r="J15" s="81">
        <v>0.58138058781409996</v>
      </c>
      <c r="K15" s="79">
        <v>73931.606299999999</v>
      </c>
      <c r="L15" s="81">
        <v>24.847496059214102</v>
      </c>
      <c r="M15" s="81">
        <v>-0.99115747333627202</v>
      </c>
      <c r="N15" s="79">
        <v>112446.51330000001</v>
      </c>
      <c r="O15" s="79">
        <v>6109521.3908000002</v>
      </c>
      <c r="P15" s="79">
        <v>3876</v>
      </c>
      <c r="Q15" s="79">
        <v>3511</v>
      </c>
      <c r="R15" s="81">
        <v>10.395898604386201</v>
      </c>
      <c r="S15" s="79">
        <v>29.0109683436533</v>
      </c>
      <c r="T15" s="79">
        <v>28.4267804044432</v>
      </c>
      <c r="U15" s="82">
        <v>2.01367955833117</v>
      </c>
    </row>
    <row r="16" spans="1:23" ht="12" thickBot="1" x14ac:dyDescent="0.25">
      <c r="A16" s="76"/>
      <c r="B16" s="77" t="s">
        <v>14</v>
      </c>
      <c r="C16" s="78"/>
      <c r="D16" s="79">
        <v>2249743.4034000002</v>
      </c>
      <c r="E16" s="80"/>
      <c r="F16" s="80"/>
      <c r="G16" s="79">
        <v>2363813.9522000002</v>
      </c>
      <c r="H16" s="81">
        <v>-4.8256991077421301</v>
      </c>
      <c r="I16" s="79">
        <v>-142740.1502</v>
      </c>
      <c r="J16" s="81">
        <v>-6.3447302472041596</v>
      </c>
      <c r="K16" s="79">
        <v>-76852.924700000003</v>
      </c>
      <c r="L16" s="81">
        <v>-3.2512256147939702</v>
      </c>
      <c r="M16" s="81">
        <v>0.85731578540692799</v>
      </c>
      <c r="N16" s="79">
        <v>2249743.4034000002</v>
      </c>
      <c r="O16" s="79">
        <v>82227567.347599998</v>
      </c>
      <c r="P16" s="79">
        <v>72462</v>
      </c>
      <c r="Q16" s="79">
        <v>79719</v>
      </c>
      <c r="R16" s="81">
        <v>-9.1032250780867905</v>
      </c>
      <c r="S16" s="79">
        <v>31.047216519003101</v>
      </c>
      <c r="T16" s="79">
        <v>32.239796630665197</v>
      </c>
      <c r="U16" s="82">
        <v>-3.8411820619481398</v>
      </c>
    </row>
    <row r="17" spans="1:21" ht="12" thickBot="1" x14ac:dyDescent="0.25">
      <c r="A17" s="76"/>
      <c r="B17" s="77" t="s">
        <v>15</v>
      </c>
      <c r="C17" s="78"/>
      <c r="D17" s="79">
        <v>2947622.4720000001</v>
      </c>
      <c r="E17" s="80"/>
      <c r="F17" s="80"/>
      <c r="G17" s="79">
        <v>2836512.7595000002</v>
      </c>
      <c r="H17" s="81">
        <v>3.9171236627747898</v>
      </c>
      <c r="I17" s="79">
        <v>472920.52399999998</v>
      </c>
      <c r="J17" s="81">
        <v>16.044134840616699</v>
      </c>
      <c r="K17" s="79">
        <v>247986.47959999999</v>
      </c>
      <c r="L17" s="81">
        <v>8.7426534137541907</v>
      </c>
      <c r="M17" s="81">
        <v>0.90704156437406003</v>
      </c>
      <c r="N17" s="79">
        <v>2947622.4720000001</v>
      </c>
      <c r="O17" s="79">
        <v>122033095.0678</v>
      </c>
      <c r="P17" s="79">
        <v>21823</v>
      </c>
      <c r="Q17" s="79">
        <v>23945</v>
      </c>
      <c r="R17" s="81">
        <v>-8.8619753602004607</v>
      </c>
      <c r="S17" s="79">
        <v>135.06953544425599</v>
      </c>
      <c r="T17" s="79">
        <v>147.31489404886199</v>
      </c>
      <c r="U17" s="82">
        <v>-9.0659663293649295</v>
      </c>
    </row>
    <row r="18" spans="1:21" ht="12" customHeight="1" thickBot="1" x14ac:dyDescent="0.25">
      <c r="A18" s="76"/>
      <c r="B18" s="77" t="s">
        <v>16</v>
      </c>
      <c r="C18" s="78"/>
      <c r="D18" s="79">
        <v>3562169.9133000001</v>
      </c>
      <c r="E18" s="80"/>
      <c r="F18" s="80"/>
      <c r="G18" s="79">
        <v>8999444.6829000004</v>
      </c>
      <c r="H18" s="81">
        <v>-60.417892005397398</v>
      </c>
      <c r="I18" s="79">
        <v>472081.90909999999</v>
      </c>
      <c r="J18" s="81">
        <v>13.252649946242</v>
      </c>
      <c r="K18" s="79">
        <v>1092095.0730999999</v>
      </c>
      <c r="L18" s="81">
        <v>12.135138462211</v>
      </c>
      <c r="M18" s="81">
        <v>-0.567728194432782</v>
      </c>
      <c r="N18" s="79">
        <v>3562169.9133000001</v>
      </c>
      <c r="O18" s="79">
        <v>204098372.70179999</v>
      </c>
      <c r="P18" s="79">
        <v>99284</v>
      </c>
      <c r="Q18" s="79">
        <v>101670</v>
      </c>
      <c r="R18" s="81">
        <v>-2.3468083013671701</v>
      </c>
      <c r="S18" s="79">
        <v>35.878589836227398</v>
      </c>
      <c r="T18" s="79">
        <v>35.557737386643097</v>
      </c>
      <c r="U18" s="82">
        <v>0.89427274329596096</v>
      </c>
    </row>
    <row r="19" spans="1:21" ht="12" customHeight="1" thickBot="1" x14ac:dyDescent="0.25">
      <c r="A19" s="76"/>
      <c r="B19" s="77" t="s">
        <v>17</v>
      </c>
      <c r="C19" s="78"/>
      <c r="D19" s="79">
        <v>1281322.9099999999</v>
      </c>
      <c r="E19" s="80"/>
      <c r="F19" s="80"/>
      <c r="G19" s="79">
        <v>1363691.5619999999</v>
      </c>
      <c r="H19" s="81">
        <v>-6.04012331638961</v>
      </c>
      <c r="I19" s="79">
        <v>133649.55710000001</v>
      </c>
      <c r="J19" s="81">
        <v>10.430591387771299</v>
      </c>
      <c r="K19" s="79">
        <v>78488.880999999994</v>
      </c>
      <c r="L19" s="81">
        <v>5.7556182928115804</v>
      </c>
      <c r="M19" s="81">
        <v>0.70278331653116599</v>
      </c>
      <c r="N19" s="79">
        <v>1281322.9099999999</v>
      </c>
      <c r="O19" s="79">
        <v>41005731.714699998</v>
      </c>
      <c r="P19" s="79">
        <v>18459</v>
      </c>
      <c r="Q19" s="79">
        <v>19922</v>
      </c>
      <c r="R19" s="81">
        <v>-7.3436401967674003</v>
      </c>
      <c r="S19" s="79">
        <v>69.414535456958703</v>
      </c>
      <c r="T19" s="79">
        <v>71.140559451862302</v>
      </c>
      <c r="U19" s="82">
        <v>-2.4865454814918801</v>
      </c>
    </row>
    <row r="20" spans="1:21" ht="12" thickBot="1" x14ac:dyDescent="0.25">
      <c r="A20" s="76"/>
      <c r="B20" s="77" t="s">
        <v>18</v>
      </c>
      <c r="C20" s="78"/>
      <c r="D20" s="79">
        <v>1173695.9850000001</v>
      </c>
      <c r="E20" s="80"/>
      <c r="F20" s="80"/>
      <c r="G20" s="79">
        <v>3089007.8347</v>
      </c>
      <c r="H20" s="81">
        <v>-62.004111099511398</v>
      </c>
      <c r="I20" s="79">
        <v>142894.52770000001</v>
      </c>
      <c r="J20" s="81">
        <v>12.174747935258599</v>
      </c>
      <c r="K20" s="79">
        <v>242123.9001</v>
      </c>
      <c r="L20" s="81">
        <v>7.8382416962537302</v>
      </c>
      <c r="M20" s="81">
        <v>-0.40982890313189702</v>
      </c>
      <c r="N20" s="79">
        <v>1173695.9850000001</v>
      </c>
      <c r="O20" s="79">
        <v>79551381.079300001</v>
      </c>
      <c r="P20" s="79">
        <v>39589</v>
      </c>
      <c r="Q20" s="79">
        <v>41353</v>
      </c>
      <c r="R20" s="81">
        <v>-4.2657122820593401</v>
      </c>
      <c r="S20" s="79">
        <v>29.647022784106699</v>
      </c>
      <c r="T20" s="79">
        <v>31.392130324281201</v>
      </c>
      <c r="U20" s="82">
        <v>-5.8862825885843204</v>
      </c>
    </row>
    <row r="21" spans="1:21" ht="12" customHeight="1" thickBot="1" x14ac:dyDescent="0.25">
      <c r="A21" s="76"/>
      <c r="B21" s="77" t="s">
        <v>19</v>
      </c>
      <c r="C21" s="78"/>
      <c r="D21" s="79">
        <v>788010.79099999997</v>
      </c>
      <c r="E21" s="80"/>
      <c r="F21" s="80"/>
      <c r="G21" s="79">
        <v>1043276.2814</v>
      </c>
      <c r="H21" s="81">
        <v>-24.4676788834356</v>
      </c>
      <c r="I21" s="79">
        <v>117167.5336</v>
      </c>
      <c r="J21" s="81">
        <v>14.8687727297887</v>
      </c>
      <c r="K21" s="79">
        <v>133857.42660000001</v>
      </c>
      <c r="L21" s="81">
        <v>12.830486898482301</v>
      </c>
      <c r="M21" s="81">
        <v>-0.12468410176354</v>
      </c>
      <c r="N21" s="79">
        <v>788010.79099999997</v>
      </c>
      <c r="O21" s="79">
        <v>27592034.589000002</v>
      </c>
      <c r="P21" s="79">
        <v>34691</v>
      </c>
      <c r="Q21" s="79">
        <v>34735</v>
      </c>
      <c r="R21" s="81">
        <v>-0.12667338419461999</v>
      </c>
      <c r="S21" s="79">
        <v>22.715136231299201</v>
      </c>
      <c r="T21" s="79">
        <v>24.987042331941801</v>
      </c>
      <c r="U21" s="82">
        <v>-10.001727823724</v>
      </c>
    </row>
    <row r="22" spans="1:21" ht="12" customHeight="1" thickBot="1" x14ac:dyDescent="0.25">
      <c r="A22" s="76"/>
      <c r="B22" s="77" t="s">
        <v>20</v>
      </c>
      <c r="C22" s="78"/>
      <c r="D22" s="79">
        <v>2106999.14</v>
      </c>
      <c r="E22" s="80"/>
      <c r="F22" s="80"/>
      <c r="G22" s="79">
        <v>2680419.1392000001</v>
      </c>
      <c r="H22" s="81">
        <v>-21.392922875903</v>
      </c>
      <c r="I22" s="79">
        <v>206040.8057</v>
      </c>
      <c r="J22" s="81">
        <v>9.7788746937979294</v>
      </c>
      <c r="K22" s="79">
        <v>124298.7406</v>
      </c>
      <c r="L22" s="81">
        <v>4.6372874593448197</v>
      </c>
      <c r="M22" s="81">
        <v>0.65762585127913997</v>
      </c>
      <c r="N22" s="79">
        <v>2106999.14</v>
      </c>
      <c r="O22" s="79">
        <v>68905533.868499994</v>
      </c>
      <c r="P22" s="79">
        <v>83531</v>
      </c>
      <c r="Q22" s="79">
        <v>86803</v>
      </c>
      <c r="R22" s="81">
        <v>-3.76945497275439</v>
      </c>
      <c r="S22" s="79">
        <v>25.224157977277901</v>
      </c>
      <c r="T22" s="79">
        <v>24.129747734525299</v>
      </c>
      <c r="U22" s="82">
        <v>4.3387384575471</v>
      </c>
    </row>
    <row r="23" spans="1:21" ht="12" thickBot="1" x14ac:dyDescent="0.25">
      <c r="A23" s="76"/>
      <c r="B23" s="77" t="s">
        <v>21</v>
      </c>
      <c r="C23" s="78"/>
      <c r="D23" s="79">
        <v>2030506.1181000001</v>
      </c>
      <c r="E23" s="80"/>
      <c r="F23" s="80"/>
      <c r="G23" s="79">
        <v>5041285.4456000002</v>
      </c>
      <c r="H23" s="81">
        <v>-59.722452933661799</v>
      </c>
      <c r="I23" s="79">
        <v>274460.4069</v>
      </c>
      <c r="J23" s="81">
        <v>13.516847078344201</v>
      </c>
      <c r="K23" s="79">
        <v>356002.3162</v>
      </c>
      <c r="L23" s="81">
        <v>7.0617369328038402</v>
      </c>
      <c r="M23" s="81">
        <v>-0.22904881678969299</v>
      </c>
      <c r="N23" s="79">
        <v>2030506.1181000001</v>
      </c>
      <c r="O23" s="79">
        <v>134814340.68610001</v>
      </c>
      <c r="P23" s="79">
        <v>62497</v>
      </c>
      <c r="Q23" s="79">
        <v>62854</v>
      </c>
      <c r="R23" s="81">
        <v>-0.56798294460177501</v>
      </c>
      <c r="S23" s="79">
        <v>32.4896573931549</v>
      </c>
      <c r="T23" s="79">
        <v>31.510282849142499</v>
      </c>
      <c r="U23" s="82">
        <v>3.0144194263456701</v>
      </c>
    </row>
    <row r="24" spans="1:21" ht="12" thickBot="1" x14ac:dyDescent="0.25">
      <c r="A24" s="76"/>
      <c r="B24" s="77" t="s">
        <v>22</v>
      </c>
      <c r="C24" s="78"/>
      <c r="D24" s="79">
        <v>517669.72629999998</v>
      </c>
      <c r="E24" s="80"/>
      <c r="F24" s="80"/>
      <c r="G24" s="79">
        <v>856448.60089999996</v>
      </c>
      <c r="H24" s="81">
        <v>-39.556241231989198</v>
      </c>
      <c r="I24" s="79">
        <v>93315.640100000004</v>
      </c>
      <c r="J24" s="81">
        <v>18.026095666626201</v>
      </c>
      <c r="K24" s="79">
        <v>133572.98730000001</v>
      </c>
      <c r="L24" s="81">
        <v>15.596147528250301</v>
      </c>
      <c r="M24" s="81">
        <v>-0.30138838708146498</v>
      </c>
      <c r="N24" s="79">
        <v>517669.72629999998</v>
      </c>
      <c r="O24" s="79">
        <v>19648909.034000002</v>
      </c>
      <c r="P24" s="79">
        <v>27325</v>
      </c>
      <c r="Q24" s="79">
        <v>28416</v>
      </c>
      <c r="R24" s="81">
        <v>-3.8393862612612599</v>
      </c>
      <c r="S24" s="79">
        <v>18.944912215919501</v>
      </c>
      <c r="T24" s="79">
        <v>19.4402592623874</v>
      </c>
      <c r="U24" s="82">
        <v>-2.6146705818550098</v>
      </c>
    </row>
    <row r="25" spans="1:21" ht="12" thickBot="1" x14ac:dyDescent="0.25">
      <c r="A25" s="76"/>
      <c r="B25" s="77" t="s">
        <v>23</v>
      </c>
      <c r="C25" s="78"/>
      <c r="D25" s="79">
        <v>635589.09640000004</v>
      </c>
      <c r="E25" s="80"/>
      <c r="F25" s="80"/>
      <c r="G25" s="79">
        <v>992914.01549999998</v>
      </c>
      <c r="H25" s="81">
        <v>-35.987498768467098</v>
      </c>
      <c r="I25" s="79">
        <v>38077.837399999997</v>
      </c>
      <c r="J25" s="81">
        <v>5.9909519555439603</v>
      </c>
      <c r="K25" s="79">
        <v>73843.725399999996</v>
      </c>
      <c r="L25" s="81">
        <v>7.4370715134698404</v>
      </c>
      <c r="M25" s="81">
        <v>-0.48434566114130501</v>
      </c>
      <c r="N25" s="79">
        <v>635589.09640000004</v>
      </c>
      <c r="O25" s="79">
        <v>28694340.559500001</v>
      </c>
      <c r="P25" s="79">
        <v>23487</v>
      </c>
      <c r="Q25" s="79">
        <v>23136</v>
      </c>
      <c r="R25" s="81">
        <v>1.51711618257262</v>
      </c>
      <c r="S25" s="79">
        <v>27.061314616596398</v>
      </c>
      <c r="T25" s="79">
        <v>27.858247903699901</v>
      </c>
      <c r="U25" s="82">
        <v>-2.9449171202299702</v>
      </c>
    </row>
    <row r="26" spans="1:21" ht="12" thickBot="1" x14ac:dyDescent="0.25">
      <c r="A26" s="76"/>
      <c r="B26" s="77" t="s">
        <v>24</v>
      </c>
      <c r="C26" s="78"/>
      <c r="D26" s="79">
        <v>582024.5662</v>
      </c>
      <c r="E26" s="80"/>
      <c r="F26" s="80"/>
      <c r="G26" s="79">
        <v>2435789.1526000001</v>
      </c>
      <c r="H26" s="81">
        <v>-76.105297719273494</v>
      </c>
      <c r="I26" s="79">
        <v>131200.9069</v>
      </c>
      <c r="J26" s="81">
        <v>22.5421596474187</v>
      </c>
      <c r="K26" s="79">
        <v>382528.07419999997</v>
      </c>
      <c r="L26" s="81">
        <v>15.704482212332801</v>
      </c>
      <c r="M26" s="81">
        <v>-0.65701626691220805</v>
      </c>
      <c r="N26" s="79">
        <v>582024.5662</v>
      </c>
      <c r="O26" s="79">
        <v>49295999.220899999</v>
      </c>
      <c r="P26" s="79">
        <v>34029</v>
      </c>
      <c r="Q26" s="79">
        <v>35234</v>
      </c>
      <c r="R26" s="81">
        <v>-3.4199920531304899</v>
      </c>
      <c r="S26" s="79">
        <v>17.1037810749655</v>
      </c>
      <c r="T26" s="79">
        <v>17.2809903104955</v>
      </c>
      <c r="U26" s="82">
        <v>-1.03608222505521</v>
      </c>
    </row>
    <row r="27" spans="1:21" ht="12" thickBot="1" x14ac:dyDescent="0.25">
      <c r="A27" s="76"/>
      <c r="B27" s="77" t="s">
        <v>25</v>
      </c>
      <c r="C27" s="78"/>
      <c r="D27" s="79">
        <v>305163.56550000003</v>
      </c>
      <c r="E27" s="80"/>
      <c r="F27" s="80"/>
      <c r="G27" s="79">
        <v>505593.98070000001</v>
      </c>
      <c r="H27" s="81">
        <v>-39.642563568993097</v>
      </c>
      <c r="I27" s="79">
        <v>79810.592900000003</v>
      </c>
      <c r="J27" s="81">
        <v>26.153381963942198</v>
      </c>
      <c r="K27" s="79">
        <v>124532.5632</v>
      </c>
      <c r="L27" s="81">
        <v>24.630942604890901</v>
      </c>
      <c r="M27" s="81">
        <v>-0.35911868471040997</v>
      </c>
      <c r="N27" s="79">
        <v>305163.56550000003</v>
      </c>
      <c r="O27" s="79">
        <v>11874952.8949</v>
      </c>
      <c r="P27" s="79">
        <v>27110</v>
      </c>
      <c r="Q27" s="79">
        <v>26753</v>
      </c>
      <c r="R27" s="81">
        <v>1.33442978357567</v>
      </c>
      <c r="S27" s="79">
        <v>11.2564944854297</v>
      </c>
      <c r="T27" s="79">
        <v>11.2833799349606</v>
      </c>
      <c r="U27" s="82">
        <v>-0.23884389199172201</v>
      </c>
    </row>
    <row r="28" spans="1:21" ht="12" thickBot="1" x14ac:dyDescent="0.25">
      <c r="A28" s="76"/>
      <c r="B28" s="77" t="s">
        <v>26</v>
      </c>
      <c r="C28" s="78"/>
      <c r="D28" s="79">
        <v>1002174.8591999999</v>
      </c>
      <c r="E28" s="80"/>
      <c r="F28" s="80"/>
      <c r="G28" s="79">
        <v>2247631.3832</v>
      </c>
      <c r="H28" s="81">
        <v>-55.411956484911599</v>
      </c>
      <c r="I28" s="79">
        <v>47030.558199999999</v>
      </c>
      <c r="J28" s="81">
        <v>4.6928495330189</v>
      </c>
      <c r="K28" s="79">
        <v>134240.67009999999</v>
      </c>
      <c r="L28" s="81">
        <v>5.9725394076353702</v>
      </c>
      <c r="M28" s="81">
        <v>-0.64965492078544096</v>
      </c>
      <c r="N28" s="79">
        <v>1002174.8591999999</v>
      </c>
      <c r="O28" s="79">
        <v>56661746.370099999</v>
      </c>
      <c r="P28" s="79">
        <v>34209</v>
      </c>
      <c r="Q28" s="79">
        <v>32190</v>
      </c>
      <c r="R28" s="81">
        <v>6.2721342031686804</v>
      </c>
      <c r="S28" s="79">
        <v>29.295649074804899</v>
      </c>
      <c r="T28" s="79">
        <v>29.749433488661101</v>
      </c>
      <c r="U28" s="82">
        <v>-1.54898228299187</v>
      </c>
    </row>
    <row r="29" spans="1:21" ht="12" thickBot="1" x14ac:dyDescent="0.25">
      <c r="A29" s="76"/>
      <c r="B29" s="77" t="s">
        <v>27</v>
      </c>
      <c r="C29" s="78"/>
      <c r="D29" s="79">
        <v>934579.44310000003</v>
      </c>
      <c r="E29" s="80"/>
      <c r="F29" s="80"/>
      <c r="G29" s="79">
        <v>1319956.8477</v>
      </c>
      <c r="H29" s="81">
        <v>-29.196212381602699</v>
      </c>
      <c r="I29" s="79">
        <v>202464.24429999999</v>
      </c>
      <c r="J29" s="81">
        <v>21.6636740509107</v>
      </c>
      <c r="K29" s="79">
        <v>310704.8958</v>
      </c>
      <c r="L29" s="81">
        <v>23.5390191991047</v>
      </c>
      <c r="M29" s="81">
        <v>-0.34837124539445402</v>
      </c>
      <c r="N29" s="79">
        <v>934579.44310000003</v>
      </c>
      <c r="O29" s="79">
        <v>31474448.863200001</v>
      </c>
      <c r="P29" s="79">
        <v>84227</v>
      </c>
      <c r="Q29" s="79">
        <v>79969</v>
      </c>
      <c r="R29" s="81">
        <v>5.3245632682664503</v>
      </c>
      <c r="S29" s="79">
        <v>11.0959602395906</v>
      </c>
      <c r="T29" s="79">
        <v>10.984238923833001</v>
      </c>
      <c r="U29" s="82">
        <v>1.0068647809228699</v>
      </c>
    </row>
    <row r="30" spans="1:21" ht="12" thickBot="1" x14ac:dyDescent="0.25">
      <c r="A30" s="76"/>
      <c r="B30" s="77" t="s">
        <v>28</v>
      </c>
      <c r="C30" s="78"/>
      <c r="D30" s="79">
        <v>1293564.4634</v>
      </c>
      <c r="E30" s="80"/>
      <c r="F30" s="80"/>
      <c r="G30" s="79">
        <v>2043098.0708000001</v>
      </c>
      <c r="H30" s="81">
        <v>-36.686129663198699</v>
      </c>
      <c r="I30" s="79">
        <v>164307.18150000001</v>
      </c>
      <c r="J30" s="81">
        <v>12.7018935776989</v>
      </c>
      <c r="K30" s="79">
        <v>297689.011</v>
      </c>
      <c r="L30" s="81">
        <v>14.570470955583501</v>
      </c>
      <c r="M30" s="81">
        <v>-0.44805761909699798</v>
      </c>
      <c r="N30" s="79">
        <v>1293564.4634</v>
      </c>
      <c r="O30" s="79">
        <v>62489895.481399998</v>
      </c>
      <c r="P30" s="79">
        <v>59107</v>
      </c>
      <c r="Q30" s="79">
        <v>59713</v>
      </c>
      <c r="R30" s="81">
        <v>-1.01485438681694</v>
      </c>
      <c r="S30" s="79">
        <v>21.8851314294415</v>
      </c>
      <c r="T30" s="79">
        <v>21.4868316346524</v>
      </c>
      <c r="U30" s="82">
        <v>1.8199561472739501</v>
      </c>
    </row>
    <row r="31" spans="1:21" ht="12" thickBot="1" x14ac:dyDescent="0.25">
      <c r="A31" s="76"/>
      <c r="B31" s="77" t="s">
        <v>29</v>
      </c>
      <c r="C31" s="78"/>
      <c r="D31" s="79">
        <v>376010.99459999998</v>
      </c>
      <c r="E31" s="80"/>
      <c r="F31" s="80"/>
      <c r="G31" s="79">
        <v>1685416.2535999999</v>
      </c>
      <c r="H31" s="81">
        <v>-77.690318709289102</v>
      </c>
      <c r="I31" s="79">
        <v>34905.143900000003</v>
      </c>
      <c r="J31" s="81">
        <v>9.2830115079831792</v>
      </c>
      <c r="K31" s="79">
        <v>36724.124799999998</v>
      </c>
      <c r="L31" s="81">
        <v>2.1789350091740398</v>
      </c>
      <c r="M31" s="81">
        <v>-4.9530953015387E-2</v>
      </c>
      <c r="N31" s="79">
        <v>376010.99459999998</v>
      </c>
      <c r="O31" s="79">
        <v>68885817.365400001</v>
      </c>
      <c r="P31" s="79">
        <v>15109</v>
      </c>
      <c r="Q31" s="79">
        <v>14279</v>
      </c>
      <c r="R31" s="81">
        <v>5.8127319840324896</v>
      </c>
      <c r="S31" s="79">
        <v>24.886557323449601</v>
      </c>
      <c r="T31" s="79">
        <v>23.914448217662301</v>
      </c>
      <c r="U31" s="82">
        <v>3.90616143949857</v>
      </c>
    </row>
    <row r="32" spans="1:21" ht="12" thickBot="1" x14ac:dyDescent="0.25">
      <c r="A32" s="76"/>
      <c r="B32" s="77" t="s">
        <v>30</v>
      </c>
      <c r="C32" s="78"/>
      <c r="D32" s="79">
        <v>191954.95180000001</v>
      </c>
      <c r="E32" s="80"/>
      <c r="F32" s="80"/>
      <c r="G32" s="79">
        <v>207422.02429999999</v>
      </c>
      <c r="H32" s="81">
        <v>-7.4568130130817396</v>
      </c>
      <c r="I32" s="79">
        <v>48531.862000000001</v>
      </c>
      <c r="J32" s="81">
        <v>25.282943495287299</v>
      </c>
      <c r="K32" s="79">
        <v>53826.350200000001</v>
      </c>
      <c r="L32" s="81">
        <v>25.950161455443901</v>
      </c>
      <c r="M32" s="81">
        <v>-9.8362385343378003E-2</v>
      </c>
      <c r="N32" s="79">
        <v>191954.95180000001</v>
      </c>
      <c r="O32" s="79">
        <v>6190953.8273999998</v>
      </c>
      <c r="P32" s="79">
        <v>24260</v>
      </c>
      <c r="Q32" s="79">
        <v>23855</v>
      </c>
      <c r="R32" s="81">
        <v>1.6977572835883401</v>
      </c>
      <c r="S32" s="79">
        <v>7.9124052679307502</v>
      </c>
      <c r="T32" s="79">
        <v>7.9562580968350396</v>
      </c>
      <c r="U32" s="82">
        <v>-0.55422880172771205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303635.20760000002</v>
      </c>
      <c r="E34" s="80"/>
      <c r="F34" s="80"/>
      <c r="G34" s="79">
        <v>692440.83239999996</v>
      </c>
      <c r="H34" s="81">
        <v>-56.150014067252499</v>
      </c>
      <c r="I34" s="79">
        <v>48870.971299999997</v>
      </c>
      <c r="J34" s="81">
        <v>16.0952913485518</v>
      </c>
      <c r="K34" s="79">
        <v>94179.255499999999</v>
      </c>
      <c r="L34" s="81">
        <v>13.601054572933601</v>
      </c>
      <c r="M34" s="81">
        <v>-0.481085605948541</v>
      </c>
      <c r="N34" s="79">
        <v>303635.20760000002</v>
      </c>
      <c r="O34" s="79">
        <v>15354745.826400001</v>
      </c>
      <c r="P34" s="79">
        <v>11401</v>
      </c>
      <c r="Q34" s="79">
        <v>11649</v>
      </c>
      <c r="R34" s="81">
        <v>-2.1289381062752102</v>
      </c>
      <c r="S34" s="79">
        <v>26.632331163932999</v>
      </c>
      <c r="T34" s="79">
        <v>26.562033350502201</v>
      </c>
      <c r="U34" s="82">
        <v>0.26395666604656698</v>
      </c>
    </row>
    <row r="35" spans="1:21" ht="12" customHeight="1" thickBot="1" x14ac:dyDescent="0.25">
      <c r="A35" s="76"/>
      <c r="B35" s="77" t="s">
        <v>61</v>
      </c>
      <c r="C35" s="78"/>
      <c r="D35" s="79">
        <v>212480.66</v>
      </c>
      <c r="E35" s="80"/>
      <c r="F35" s="80"/>
      <c r="G35" s="79">
        <v>149276.17000000001</v>
      </c>
      <c r="H35" s="81">
        <v>42.340642850094603</v>
      </c>
      <c r="I35" s="79">
        <v>24345.84</v>
      </c>
      <c r="J35" s="81">
        <v>11.4579086868424</v>
      </c>
      <c r="K35" s="79">
        <v>5274.19</v>
      </c>
      <c r="L35" s="81">
        <v>3.5331761258344199</v>
      </c>
      <c r="M35" s="81">
        <v>3.6160339312766498</v>
      </c>
      <c r="N35" s="79">
        <v>212480.66</v>
      </c>
      <c r="O35" s="79">
        <v>23387707.68</v>
      </c>
      <c r="P35" s="79">
        <v>156</v>
      </c>
      <c r="Q35" s="79">
        <v>116</v>
      </c>
      <c r="R35" s="81">
        <v>34.482758620689701</v>
      </c>
      <c r="S35" s="79">
        <v>1362.0555128205101</v>
      </c>
      <c r="T35" s="79">
        <v>1456.2482758620699</v>
      </c>
      <c r="U35" s="82">
        <v>-6.9154863480199698</v>
      </c>
    </row>
    <row r="36" spans="1:21" ht="12" customHeight="1" thickBot="1" x14ac:dyDescent="0.25">
      <c r="A36" s="76"/>
      <c r="B36" s="77" t="s">
        <v>35</v>
      </c>
      <c r="C36" s="78"/>
      <c r="D36" s="79">
        <v>114775.84</v>
      </c>
      <c r="E36" s="80"/>
      <c r="F36" s="80"/>
      <c r="G36" s="79">
        <v>1104785.01</v>
      </c>
      <c r="H36" s="81">
        <v>-89.611024863561497</v>
      </c>
      <c r="I36" s="79">
        <v>-11744.56</v>
      </c>
      <c r="J36" s="81">
        <v>-10.232606444004199</v>
      </c>
      <c r="K36" s="79">
        <v>-111012.28</v>
      </c>
      <c r="L36" s="81">
        <v>-10.048315192111399</v>
      </c>
      <c r="M36" s="81">
        <v>-0.89420485733650401</v>
      </c>
      <c r="N36" s="79">
        <v>114775.84</v>
      </c>
      <c r="O36" s="79">
        <v>22998988.559999999</v>
      </c>
      <c r="P36" s="79">
        <v>57</v>
      </c>
      <c r="Q36" s="79">
        <v>33</v>
      </c>
      <c r="R36" s="81">
        <v>72.727272727272705</v>
      </c>
      <c r="S36" s="79">
        <v>2013.61122807018</v>
      </c>
      <c r="T36" s="79">
        <v>2370.4027272727299</v>
      </c>
      <c r="U36" s="82">
        <v>-17.718986377747701</v>
      </c>
    </row>
    <row r="37" spans="1:21" ht="12" customHeight="1" thickBot="1" x14ac:dyDescent="0.25">
      <c r="A37" s="76"/>
      <c r="B37" s="77" t="s">
        <v>36</v>
      </c>
      <c r="C37" s="78"/>
      <c r="D37" s="79">
        <v>5767.52</v>
      </c>
      <c r="E37" s="80"/>
      <c r="F37" s="80"/>
      <c r="G37" s="79">
        <v>175468.38</v>
      </c>
      <c r="H37" s="81">
        <v>-96.713071608685297</v>
      </c>
      <c r="I37" s="79">
        <v>206.83</v>
      </c>
      <c r="J37" s="81">
        <v>3.5861167364829298</v>
      </c>
      <c r="K37" s="79">
        <v>6.02</v>
      </c>
      <c r="L37" s="81">
        <v>3.4308175638250002E-3</v>
      </c>
      <c r="M37" s="81">
        <v>33.357142857142897</v>
      </c>
      <c r="N37" s="79">
        <v>5767.52</v>
      </c>
      <c r="O37" s="79">
        <v>6107194.2999999998</v>
      </c>
      <c r="P37" s="79">
        <v>2</v>
      </c>
      <c r="Q37" s="79">
        <v>1</v>
      </c>
      <c r="R37" s="81">
        <v>100</v>
      </c>
      <c r="S37" s="79">
        <v>2883.76</v>
      </c>
      <c r="T37" s="79">
        <v>2324.79</v>
      </c>
      <c r="U37" s="82">
        <v>19.383374483313499</v>
      </c>
    </row>
    <row r="38" spans="1:21" ht="12" customHeight="1" thickBot="1" x14ac:dyDescent="0.25">
      <c r="A38" s="76"/>
      <c r="B38" s="77" t="s">
        <v>37</v>
      </c>
      <c r="C38" s="78"/>
      <c r="D38" s="79">
        <v>102445.12</v>
      </c>
      <c r="E38" s="80"/>
      <c r="F38" s="80"/>
      <c r="G38" s="79">
        <v>540093.47</v>
      </c>
      <c r="H38" s="81">
        <v>-81.031964707886601</v>
      </c>
      <c r="I38" s="79">
        <v>312.63</v>
      </c>
      <c r="J38" s="81">
        <v>0.30516826960620502</v>
      </c>
      <c r="K38" s="79">
        <v>-80275.19</v>
      </c>
      <c r="L38" s="81">
        <v>-14.863203215547101</v>
      </c>
      <c r="M38" s="81">
        <v>-1.0038944784808399</v>
      </c>
      <c r="N38" s="79">
        <v>102445.12</v>
      </c>
      <c r="O38" s="79">
        <v>13738278.76</v>
      </c>
      <c r="P38" s="79">
        <v>52</v>
      </c>
      <c r="Q38" s="79">
        <v>36</v>
      </c>
      <c r="R38" s="81">
        <v>44.4444444444444</v>
      </c>
      <c r="S38" s="79">
        <v>1970.09846153846</v>
      </c>
      <c r="T38" s="79">
        <v>2041.9605555555599</v>
      </c>
      <c r="U38" s="82">
        <v>-3.6476397205537001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34672.563000000002</v>
      </c>
      <c r="E40" s="80"/>
      <c r="F40" s="80"/>
      <c r="G40" s="79">
        <v>187244.44390000001</v>
      </c>
      <c r="H40" s="81">
        <v>-81.482727990306998</v>
      </c>
      <c r="I40" s="79">
        <v>3373.6125999999999</v>
      </c>
      <c r="J40" s="81">
        <v>9.7299198793005299</v>
      </c>
      <c r="K40" s="79">
        <v>12878.153</v>
      </c>
      <c r="L40" s="81">
        <v>6.8777223674939698</v>
      </c>
      <c r="M40" s="81">
        <v>-0.73803599009889098</v>
      </c>
      <c r="N40" s="79">
        <v>34672.563000000002</v>
      </c>
      <c r="O40" s="79">
        <v>1091334.4334</v>
      </c>
      <c r="P40" s="79">
        <v>93</v>
      </c>
      <c r="Q40" s="79">
        <v>88</v>
      </c>
      <c r="R40" s="81">
        <v>5.6818181818181897</v>
      </c>
      <c r="S40" s="79">
        <v>372.82325806451598</v>
      </c>
      <c r="T40" s="79">
        <v>232.91568977272701</v>
      </c>
      <c r="U40" s="82">
        <v>37.526512969740303</v>
      </c>
    </row>
    <row r="41" spans="1:21" ht="12" thickBot="1" x14ac:dyDescent="0.25">
      <c r="A41" s="76"/>
      <c r="B41" s="77" t="s">
        <v>33</v>
      </c>
      <c r="C41" s="78"/>
      <c r="D41" s="79">
        <v>542909.50009999995</v>
      </c>
      <c r="E41" s="80"/>
      <c r="F41" s="80"/>
      <c r="G41" s="79">
        <v>1249553.7408</v>
      </c>
      <c r="H41" s="81">
        <v>-56.551728639345001</v>
      </c>
      <c r="I41" s="79">
        <v>39684.902399999999</v>
      </c>
      <c r="J41" s="81">
        <v>7.3096717579431401</v>
      </c>
      <c r="K41" s="79">
        <v>39974.463000000003</v>
      </c>
      <c r="L41" s="81">
        <v>3.19909914193904</v>
      </c>
      <c r="M41" s="81">
        <v>-7.2436395205610002E-3</v>
      </c>
      <c r="N41" s="79">
        <v>542909.50009999995</v>
      </c>
      <c r="O41" s="79">
        <v>28005991.796799999</v>
      </c>
      <c r="P41" s="79">
        <v>2761</v>
      </c>
      <c r="Q41" s="79">
        <v>2592</v>
      </c>
      <c r="R41" s="81">
        <v>6.5200617283950599</v>
      </c>
      <c r="S41" s="79">
        <v>196.635096015936</v>
      </c>
      <c r="T41" s="79">
        <v>198.16548109567901</v>
      </c>
      <c r="U41" s="82">
        <v>-0.77828684235430501</v>
      </c>
    </row>
    <row r="42" spans="1:21" ht="12" customHeight="1" thickBot="1" x14ac:dyDescent="0.25">
      <c r="A42" s="76"/>
      <c r="B42" s="77" t="s">
        <v>38</v>
      </c>
      <c r="C42" s="78"/>
      <c r="D42" s="79">
        <v>70360.990000000005</v>
      </c>
      <c r="E42" s="80"/>
      <c r="F42" s="80"/>
      <c r="G42" s="79">
        <v>489803.45</v>
      </c>
      <c r="H42" s="81">
        <v>-85.634852102409695</v>
      </c>
      <c r="I42" s="79">
        <v>-1050.58</v>
      </c>
      <c r="J42" s="81">
        <v>-1.49312850771429</v>
      </c>
      <c r="K42" s="79">
        <v>-54832.67</v>
      </c>
      <c r="L42" s="81">
        <v>-11.1948313144793</v>
      </c>
      <c r="M42" s="81">
        <v>-0.980840254541681</v>
      </c>
      <c r="N42" s="79">
        <v>70360.990000000005</v>
      </c>
      <c r="O42" s="79">
        <v>9418956.1400000006</v>
      </c>
      <c r="P42" s="79">
        <v>47</v>
      </c>
      <c r="Q42" s="79">
        <v>41</v>
      </c>
      <c r="R42" s="81">
        <v>14.634146341463399</v>
      </c>
      <c r="S42" s="79">
        <v>1497.04234042553</v>
      </c>
      <c r="T42" s="79">
        <v>1792.16707317073</v>
      </c>
      <c r="U42" s="82">
        <v>-19.7138534279071</v>
      </c>
    </row>
    <row r="43" spans="1:21" ht="12" thickBot="1" x14ac:dyDescent="0.25">
      <c r="A43" s="76"/>
      <c r="B43" s="77" t="s">
        <v>39</v>
      </c>
      <c r="C43" s="78"/>
      <c r="D43" s="79">
        <v>21067.95</v>
      </c>
      <c r="E43" s="80"/>
      <c r="F43" s="80"/>
      <c r="G43" s="79">
        <v>202881.32</v>
      </c>
      <c r="H43" s="81">
        <v>-89.615628486644297</v>
      </c>
      <c r="I43" s="79">
        <v>3201.66</v>
      </c>
      <c r="J43" s="81">
        <v>15.196827408456899</v>
      </c>
      <c r="K43" s="79">
        <v>28004.31</v>
      </c>
      <c r="L43" s="81">
        <v>13.8032964296565</v>
      </c>
      <c r="M43" s="81">
        <v>-0.88567259825362599</v>
      </c>
      <c r="N43" s="79">
        <v>21067.95</v>
      </c>
      <c r="O43" s="79">
        <v>4162007.09</v>
      </c>
      <c r="P43" s="79">
        <v>46</v>
      </c>
      <c r="Q43" s="79">
        <v>19</v>
      </c>
      <c r="R43" s="81">
        <v>142.105263157895</v>
      </c>
      <c r="S43" s="79">
        <v>457.99891304347801</v>
      </c>
      <c r="T43" s="79">
        <v>1008.08894736842</v>
      </c>
      <c r="U43" s="82">
        <v>-120.107279440797</v>
      </c>
    </row>
    <row r="44" spans="1:21" ht="12" thickBot="1" x14ac:dyDescent="0.25">
      <c r="A44" s="75"/>
      <c r="B44" s="77" t="s">
        <v>34</v>
      </c>
      <c r="C44" s="78"/>
      <c r="D44" s="84">
        <v>22358.974099999999</v>
      </c>
      <c r="E44" s="85"/>
      <c r="F44" s="85"/>
      <c r="G44" s="84">
        <v>68443.503400000001</v>
      </c>
      <c r="H44" s="86">
        <v>-67.332218560863396</v>
      </c>
      <c r="I44" s="84">
        <v>4001.7087999999999</v>
      </c>
      <c r="J44" s="86">
        <v>17.8975510329877</v>
      </c>
      <c r="K44" s="84">
        <v>8151.3679000000002</v>
      </c>
      <c r="L44" s="86">
        <v>11.9096298334723</v>
      </c>
      <c r="M44" s="86">
        <v>-0.50907518233841498</v>
      </c>
      <c r="N44" s="84">
        <v>22358.974099999999</v>
      </c>
      <c r="O44" s="84">
        <v>1008394.5081</v>
      </c>
      <c r="P44" s="84">
        <v>11</v>
      </c>
      <c r="Q44" s="84">
        <v>22</v>
      </c>
      <c r="R44" s="86">
        <v>-50</v>
      </c>
      <c r="S44" s="84">
        <v>2032.63400909091</v>
      </c>
      <c r="T44" s="84">
        <v>1461.39371363636</v>
      </c>
      <c r="U44" s="87">
        <v>28.103450640877099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4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42767</v>
      </c>
      <c r="C2" s="43">
        <v>12</v>
      </c>
      <c r="D2" s="43">
        <v>75163</v>
      </c>
      <c r="E2" s="43">
        <v>1066653.7127888901</v>
      </c>
      <c r="F2" s="43">
        <v>771922.03601709404</v>
      </c>
      <c r="G2" s="37"/>
      <c r="H2" s="37"/>
    </row>
    <row r="3" spans="1:8" x14ac:dyDescent="0.2">
      <c r="A3" s="43">
        <v>2</v>
      </c>
      <c r="B3" s="44">
        <v>42767</v>
      </c>
      <c r="C3" s="43">
        <v>13</v>
      </c>
      <c r="D3" s="43">
        <v>19281</v>
      </c>
      <c r="E3" s="43">
        <v>194895.11125299099</v>
      </c>
      <c r="F3" s="43">
        <v>146196.12831196599</v>
      </c>
      <c r="G3" s="37"/>
      <c r="H3" s="37"/>
    </row>
    <row r="4" spans="1:8" x14ac:dyDescent="0.2">
      <c r="A4" s="43">
        <v>3</v>
      </c>
      <c r="B4" s="44">
        <v>42767</v>
      </c>
      <c r="C4" s="43">
        <v>14</v>
      </c>
      <c r="D4" s="43">
        <v>153619</v>
      </c>
      <c r="E4" s="43">
        <v>469771.03633911902</v>
      </c>
      <c r="F4" s="43">
        <v>356000.08752804901</v>
      </c>
      <c r="G4" s="37"/>
      <c r="H4" s="37"/>
    </row>
    <row r="5" spans="1:8" x14ac:dyDescent="0.2">
      <c r="A5" s="43">
        <v>4</v>
      </c>
      <c r="B5" s="44">
        <v>42767</v>
      </c>
      <c r="C5" s="43">
        <v>15</v>
      </c>
      <c r="D5" s="43">
        <v>5291</v>
      </c>
      <c r="E5" s="43">
        <v>106433.991590508</v>
      </c>
      <c r="F5" s="43">
        <v>81771.766073753897</v>
      </c>
      <c r="G5" s="37"/>
      <c r="H5" s="37"/>
    </row>
    <row r="6" spans="1:8" x14ac:dyDescent="0.2">
      <c r="A6" s="43">
        <v>5</v>
      </c>
      <c r="B6" s="44">
        <v>42767</v>
      </c>
      <c r="C6" s="43">
        <v>16</v>
      </c>
      <c r="D6" s="43">
        <v>3872</v>
      </c>
      <c r="E6" s="43">
        <v>199280.52940598299</v>
      </c>
      <c r="F6" s="43">
        <v>149538.86974102599</v>
      </c>
      <c r="G6" s="37"/>
      <c r="H6" s="37"/>
    </row>
    <row r="7" spans="1:8" x14ac:dyDescent="0.2">
      <c r="A7" s="43">
        <v>6</v>
      </c>
      <c r="B7" s="44">
        <v>42767</v>
      </c>
      <c r="C7" s="43">
        <v>17</v>
      </c>
      <c r="D7" s="43">
        <v>19128</v>
      </c>
      <c r="E7" s="43">
        <v>379653.29977777798</v>
      </c>
      <c r="F7" s="43">
        <v>266034.192724786</v>
      </c>
      <c r="G7" s="37"/>
      <c r="H7" s="37"/>
    </row>
    <row r="8" spans="1:8" x14ac:dyDescent="0.2">
      <c r="A8" s="43">
        <v>7</v>
      </c>
      <c r="B8" s="44">
        <v>42767</v>
      </c>
      <c r="C8" s="43">
        <v>18</v>
      </c>
      <c r="D8" s="43">
        <v>41103</v>
      </c>
      <c r="E8" s="43">
        <v>123352.36015812001</v>
      </c>
      <c r="F8" s="43">
        <v>93092.241672649601</v>
      </c>
      <c r="G8" s="37"/>
      <c r="H8" s="37"/>
    </row>
    <row r="9" spans="1:8" x14ac:dyDescent="0.2">
      <c r="A9" s="43">
        <v>8</v>
      </c>
      <c r="B9" s="44">
        <v>42767</v>
      </c>
      <c r="C9" s="43">
        <v>19</v>
      </c>
      <c r="D9" s="43">
        <v>14966</v>
      </c>
      <c r="E9" s="43">
        <v>112446.70125812</v>
      </c>
      <c r="F9" s="43">
        <v>111792.772360684</v>
      </c>
      <c r="G9" s="37"/>
      <c r="H9" s="37"/>
    </row>
    <row r="10" spans="1:8" x14ac:dyDescent="0.2">
      <c r="A10" s="43">
        <v>9</v>
      </c>
      <c r="B10" s="44">
        <v>42767</v>
      </c>
      <c r="C10" s="43">
        <v>21</v>
      </c>
      <c r="D10" s="43">
        <v>430416</v>
      </c>
      <c r="E10" s="43">
        <v>2249743.4163094</v>
      </c>
      <c r="F10" s="43">
        <v>2392483.5539504299</v>
      </c>
      <c r="G10" s="37"/>
      <c r="H10" s="37"/>
    </row>
    <row r="11" spans="1:8" x14ac:dyDescent="0.2">
      <c r="A11" s="43">
        <v>10</v>
      </c>
      <c r="B11" s="44">
        <v>42767</v>
      </c>
      <c r="C11" s="43">
        <v>22</v>
      </c>
      <c r="D11" s="43">
        <v>92154</v>
      </c>
      <c r="E11" s="43">
        <v>2947622.4534982899</v>
      </c>
      <c r="F11" s="43">
        <v>2474701.9460102599</v>
      </c>
      <c r="G11" s="37"/>
      <c r="H11" s="37"/>
    </row>
    <row r="12" spans="1:8" x14ac:dyDescent="0.2">
      <c r="A12" s="43">
        <v>11</v>
      </c>
      <c r="B12" s="44">
        <v>42767</v>
      </c>
      <c r="C12" s="43">
        <v>23</v>
      </c>
      <c r="D12" s="43">
        <v>266914.95500000002</v>
      </c>
      <c r="E12" s="43">
        <v>3562171.0919786301</v>
      </c>
      <c r="F12" s="43">
        <v>3090087.9211846199</v>
      </c>
      <c r="G12" s="37"/>
      <c r="H12" s="37"/>
    </row>
    <row r="13" spans="1:8" x14ac:dyDescent="0.2">
      <c r="A13" s="43">
        <v>12</v>
      </c>
      <c r="B13" s="44">
        <v>42767</v>
      </c>
      <c r="C13" s="43">
        <v>24</v>
      </c>
      <c r="D13" s="43">
        <v>34714.800000000003</v>
      </c>
      <c r="E13" s="43">
        <v>1281322.7875880301</v>
      </c>
      <c r="F13" s="43">
        <v>1147673.35215043</v>
      </c>
      <c r="G13" s="37"/>
      <c r="H13" s="37"/>
    </row>
    <row r="14" spans="1:8" x14ac:dyDescent="0.2">
      <c r="A14" s="43">
        <v>13</v>
      </c>
      <c r="B14" s="44">
        <v>42767</v>
      </c>
      <c r="C14" s="43">
        <v>25</v>
      </c>
      <c r="D14" s="43">
        <v>78556</v>
      </c>
      <c r="E14" s="43">
        <v>1173696.3988999999</v>
      </c>
      <c r="F14" s="43">
        <v>1030801.4573</v>
      </c>
      <c r="G14" s="37"/>
      <c r="H14" s="37"/>
    </row>
    <row r="15" spans="1:8" x14ac:dyDescent="0.2">
      <c r="A15" s="43">
        <v>14</v>
      </c>
      <c r="B15" s="44">
        <v>42767</v>
      </c>
      <c r="C15" s="43">
        <v>26</v>
      </c>
      <c r="D15" s="43">
        <v>76234</v>
      </c>
      <c r="E15" s="43">
        <v>788010.34128040203</v>
      </c>
      <c r="F15" s="43">
        <v>670843.25681030203</v>
      </c>
      <c r="G15" s="37"/>
      <c r="H15" s="37"/>
    </row>
    <row r="16" spans="1:8" x14ac:dyDescent="0.2">
      <c r="A16" s="43">
        <v>15</v>
      </c>
      <c r="B16" s="44">
        <v>42767</v>
      </c>
      <c r="C16" s="43">
        <v>27</v>
      </c>
      <c r="D16" s="43">
        <v>197850.31400000001</v>
      </c>
      <c r="E16" s="43">
        <v>2107000.7909029601</v>
      </c>
      <c r="F16" s="43">
        <v>1900958.3383683001</v>
      </c>
      <c r="G16" s="37"/>
      <c r="H16" s="37"/>
    </row>
    <row r="17" spans="1:9" x14ac:dyDescent="0.2">
      <c r="A17" s="43">
        <v>16</v>
      </c>
      <c r="B17" s="44">
        <v>42767</v>
      </c>
      <c r="C17" s="43">
        <v>29</v>
      </c>
      <c r="D17" s="43">
        <v>136895</v>
      </c>
      <c r="E17" s="43">
        <v>2030507.31984872</v>
      </c>
      <c r="F17" s="43">
        <v>1756045.7410333301</v>
      </c>
      <c r="G17" s="37"/>
      <c r="H17" s="37"/>
    </row>
    <row r="18" spans="1:9" x14ac:dyDescent="0.2">
      <c r="A18" s="43">
        <v>17</v>
      </c>
      <c r="B18" s="44">
        <v>42767</v>
      </c>
      <c r="C18" s="43">
        <v>31</v>
      </c>
      <c r="D18" s="43">
        <v>39929.807999999997</v>
      </c>
      <c r="E18" s="43">
        <v>517669.73481190501</v>
      </c>
      <c r="F18" s="43">
        <v>424354.09415258298</v>
      </c>
      <c r="G18" s="37"/>
      <c r="H18" s="37"/>
    </row>
    <row r="19" spans="1:9" x14ac:dyDescent="0.2">
      <c r="A19" s="43">
        <v>18</v>
      </c>
      <c r="B19" s="44">
        <v>42767</v>
      </c>
      <c r="C19" s="43">
        <v>32</v>
      </c>
      <c r="D19" s="43">
        <v>36331.339999999997</v>
      </c>
      <c r="E19" s="43">
        <v>635589.08698594698</v>
      </c>
      <c r="F19" s="43">
        <v>597511.251737713</v>
      </c>
      <c r="G19" s="37"/>
      <c r="H19" s="37"/>
    </row>
    <row r="20" spans="1:9" x14ac:dyDescent="0.2">
      <c r="A20" s="43">
        <v>19</v>
      </c>
      <c r="B20" s="44">
        <v>42767</v>
      </c>
      <c r="C20" s="43">
        <v>33</v>
      </c>
      <c r="D20" s="43">
        <v>29736.222000000002</v>
      </c>
      <c r="E20" s="43">
        <v>582024.54046595597</v>
      </c>
      <c r="F20" s="43">
        <v>450823.65894062002</v>
      </c>
      <c r="G20" s="37"/>
      <c r="H20" s="37"/>
    </row>
    <row r="21" spans="1:9" x14ac:dyDescent="0.2">
      <c r="A21" s="43">
        <v>20</v>
      </c>
      <c r="B21" s="44">
        <v>42767</v>
      </c>
      <c r="C21" s="43">
        <v>34</v>
      </c>
      <c r="D21" s="43">
        <v>38890.237000000001</v>
      </c>
      <c r="E21" s="43">
        <v>305163.54208446399</v>
      </c>
      <c r="F21" s="43">
        <v>225352.973848567</v>
      </c>
      <c r="G21" s="37"/>
      <c r="H21" s="37"/>
    </row>
    <row r="22" spans="1:9" x14ac:dyDescent="0.2">
      <c r="A22" s="43">
        <v>21</v>
      </c>
      <c r="B22" s="44">
        <v>42767</v>
      </c>
      <c r="C22" s="43">
        <v>35</v>
      </c>
      <c r="D22" s="43">
        <v>30273.738000000001</v>
      </c>
      <c r="E22" s="43">
        <v>1002175.3568097299</v>
      </c>
      <c r="F22" s="43">
        <v>955144.283139823</v>
      </c>
      <c r="G22" s="37"/>
      <c r="H22" s="37"/>
    </row>
    <row r="23" spans="1:9" x14ac:dyDescent="0.2">
      <c r="A23" s="43">
        <v>22</v>
      </c>
      <c r="B23" s="44">
        <v>42767</v>
      </c>
      <c r="C23" s="43">
        <v>36</v>
      </c>
      <c r="D23" s="43">
        <v>128976.17</v>
      </c>
      <c r="E23" s="43">
        <v>934579.53723716806</v>
      </c>
      <c r="F23" s="43">
        <v>732115.15000104404</v>
      </c>
      <c r="G23" s="37"/>
      <c r="H23" s="37"/>
    </row>
    <row r="24" spans="1:9" x14ac:dyDescent="0.2">
      <c r="A24" s="43">
        <v>23</v>
      </c>
      <c r="B24" s="44">
        <v>42767</v>
      </c>
      <c r="C24" s="43">
        <v>37</v>
      </c>
      <c r="D24" s="43">
        <v>120444.993</v>
      </c>
      <c r="E24" s="43">
        <v>1293564.47903894</v>
      </c>
      <c r="F24" s="43">
        <v>1129257.2950046801</v>
      </c>
      <c r="G24" s="37"/>
      <c r="H24" s="37"/>
    </row>
    <row r="25" spans="1:9" x14ac:dyDescent="0.2">
      <c r="A25" s="43">
        <v>24</v>
      </c>
      <c r="B25" s="44">
        <v>42767</v>
      </c>
      <c r="C25" s="43">
        <v>38</v>
      </c>
      <c r="D25" s="43">
        <v>63187.074000000001</v>
      </c>
      <c r="E25" s="43">
        <v>376010.98310973402</v>
      </c>
      <c r="F25" s="43">
        <v>341105.85317699099</v>
      </c>
      <c r="G25" s="37"/>
      <c r="H25" s="37"/>
    </row>
    <row r="26" spans="1:9" x14ac:dyDescent="0.2">
      <c r="A26" s="43">
        <v>25</v>
      </c>
      <c r="B26" s="44">
        <v>42767</v>
      </c>
      <c r="C26" s="43">
        <v>39</v>
      </c>
      <c r="D26" s="43">
        <v>81245.596999999994</v>
      </c>
      <c r="E26" s="43">
        <v>191954.908502209</v>
      </c>
      <c r="F26" s="43">
        <v>143423.12241385301</v>
      </c>
      <c r="G26" s="37"/>
      <c r="H26" s="37"/>
    </row>
    <row r="27" spans="1:9" x14ac:dyDescent="0.2">
      <c r="A27" s="43">
        <v>26</v>
      </c>
      <c r="B27" s="44">
        <v>42767</v>
      </c>
      <c r="C27" s="43">
        <v>42</v>
      </c>
      <c r="D27" s="43">
        <v>10501.922</v>
      </c>
      <c r="E27" s="43">
        <v>303635.20789999998</v>
      </c>
      <c r="F27" s="43">
        <v>254764.24050000001</v>
      </c>
      <c r="G27" s="37"/>
      <c r="H27" s="37"/>
    </row>
    <row r="28" spans="1:9" x14ac:dyDescent="0.2">
      <c r="A28" s="43">
        <v>27</v>
      </c>
      <c r="B28" s="44">
        <v>42767</v>
      </c>
      <c r="C28" s="43">
        <v>70</v>
      </c>
      <c r="D28" s="43">
        <v>150</v>
      </c>
      <c r="E28" s="43">
        <v>212480.66</v>
      </c>
      <c r="F28" s="43">
        <v>188134.82</v>
      </c>
      <c r="G28" s="37"/>
      <c r="H28" s="37"/>
    </row>
    <row r="29" spans="1:9" x14ac:dyDescent="0.2">
      <c r="A29" s="43">
        <v>28</v>
      </c>
      <c r="B29" s="44">
        <v>42767</v>
      </c>
      <c r="C29" s="43">
        <v>71</v>
      </c>
      <c r="D29" s="43">
        <v>49</v>
      </c>
      <c r="E29" s="43">
        <v>114775.84</v>
      </c>
      <c r="F29" s="43">
        <v>126520.4</v>
      </c>
      <c r="G29" s="37"/>
      <c r="H29" s="37"/>
    </row>
    <row r="30" spans="1:9" x14ac:dyDescent="0.2">
      <c r="A30" s="43">
        <v>29</v>
      </c>
      <c r="B30" s="44">
        <v>42767</v>
      </c>
      <c r="C30" s="43">
        <v>72</v>
      </c>
      <c r="D30" s="43">
        <v>2</v>
      </c>
      <c r="E30" s="43">
        <v>5767.52</v>
      </c>
      <c r="F30" s="43">
        <v>5560.69</v>
      </c>
      <c r="G30" s="37"/>
      <c r="H30" s="37"/>
    </row>
    <row r="31" spans="1:9" x14ac:dyDescent="0.2">
      <c r="A31" s="39">
        <v>30</v>
      </c>
      <c r="B31" s="44">
        <v>42767</v>
      </c>
      <c r="C31" s="39">
        <v>73</v>
      </c>
      <c r="D31" s="39">
        <v>52</v>
      </c>
      <c r="E31" s="39">
        <v>102445.12</v>
      </c>
      <c r="F31" s="39">
        <v>102132.49</v>
      </c>
      <c r="G31" s="39"/>
      <c r="H31" s="39"/>
      <c r="I31" s="39"/>
    </row>
    <row r="32" spans="1:9" x14ac:dyDescent="0.2">
      <c r="A32" s="39">
        <v>31</v>
      </c>
      <c r="B32" s="44">
        <v>42767</v>
      </c>
      <c r="C32" s="39">
        <v>75</v>
      </c>
      <c r="D32" s="39">
        <v>98</v>
      </c>
      <c r="E32" s="39">
        <v>34672.564102564102</v>
      </c>
      <c r="F32" s="39">
        <v>31298.950427350399</v>
      </c>
      <c r="G32" s="39"/>
      <c r="H32" s="39"/>
    </row>
    <row r="33" spans="1:8" x14ac:dyDescent="0.2">
      <c r="A33" s="39">
        <v>32</v>
      </c>
      <c r="B33" s="44">
        <v>42767</v>
      </c>
      <c r="C33" s="39">
        <v>76</v>
      </c>
      <c r="D33" s="39">
        <v>12190</v>
      </c>
      <c r="E33" s="39">
        <v>542909.49505128199</v>
      </c>
      <c r="F33" s="39">
        <v>503224.60099401698</v>
      </c>
      <c r="G33" s="39"/>
      <c r="H33" s="39"/>
    </row>
    <row r="34" spans="1:8" x14ac:dyDescent="0.2">
      <c r="A34" s="39">
        <v>33</v>
      </c>
      <c r="B34" s="44">
        <v>42767</v>
      </c>
      <c r="C34" s="39">
        <v>77</v>
      </c>
      <c r="D34" s="39">
        <v>47</v>
      </c>
      <c r="E34" s="39">
        <v>70360.990000000005</v>
      </c>
      <c r="F34" s="39">
        <v>71411.570000000007</v>
      </c>
      <c r="G34" s="30"/>
      <c r="H34" s="30"/>
    </row>
    <row r="35" spans="1:8" x14ac:dyDescent="0.2">
      <c r="A35" s="39">
        <v>34</v>
      </c>
      <c r="B35" s="44">
        <v>42767</v>
      </c>
      <c r="C35" s="39">
        <v>78</v>
      </c>
      <c r="D35" s="39">
        <v>42</v>
      </c>
      <c r="E35" s="39">
        <v>21067.95</v>
      </c>
      <c r="F35" s="39">
        <v>17866.29</v>
      </c>
      <c r="G35" s="30"/>
      <c r="H35" s="30"/>
    </row>
    <row r="36" spans="1:8" x14ac:dyDescent="0.2">
      <c r="A36" s="39">
        <v>35</v>
      </c>
      <c r="B36" s="44">
        <v>42767</v>
      </c>
      <c r="C36" s="39">
        <v>99</v>
      </c>
      <c r="D36" s="39">
        <v>11</v>
      </c>
      <c r="E36" s="39">
        <v>22358.974358974399</v>
      </c>
      <c r="F36" s="39">
        <v>18357.264957265001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2017-02-04T01:29:40Z</dcterms:modified>
</cp:coreProperties>
</file>