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<sst xmlns="http://schemas.openxmlformats.org/spreadsheetml/2006/main" count="116" uniqueCount="76">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</sst>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103" fillId="0" borderId="0" xfId="0" applyNumberFormat="1" applyFont="1" applyFill="1" applyBorder="1" applyAlignment="1" applyProtection="1">
      <alignment vertical="center"/>
    </xf>
    <xf numFmtId="0" fontId="103" fillId="0" borderId="0" xfId="0" applyNumberFormat="1" applyFont="1" applyFill="1" applyBorder="1" applyAlignment="1" applyProtection="1">
      <alignment wrapText="1"/>
    </xf>
    <xf numFmtId="0" fontId="104" fillId="0" borderId="0" xfId="0" applyNumberFormat="1" applyFont="1" applyFill="1" applyBorder="1" applyAlignment="1" applyProtection="1">
      <alignment horizontal="left" wrapText="1"/>
    </xf>
    <xf numFmtId="0" fontId="103" fillId="0" borderId="0" xfId="0" applyNumberFormat="1" applyFont="1" applyFill="1" applyBorder="1" applyAlignment="1" applyProtection="1">
      <alignment horizontal="right" vertical="center" wrapText="1"/>
    </xf>
    <xf numFmtId="0" fontId="105" fillId="0" borderId="19" xfId="0" applyNumberFormat="1" applyFont="1" applyFill="1" applyBorder="1" applyAlignment="1" applyProtection="1">
      <alignment horizontal="left" vertical="center" wrapText="1"/>
    </xf>
    <xf numFmtId="0" fontId="101" fillId="0" borderId="10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horizontal="right" vertical="center" wrapText="1"/>
    </xf>
    <xf numFmtId="49" fontId="101" fillId="33" borderId="10" xfId="0" applyNumberFormat="1" applyFont="1" applyFill="1" applyBorder="1" applyAlignment="1" applyProtection="1">
      <alignment vertical="center" wrapText="1"/>
    </xf>
    <xf numFmtId="49" fontId="101" fillId="33" borderId="12" xfId="0" applyNumberFormat="1" applyFont="1" applyFill="1" applyBorder="1" applyAlignment="1" applyProtection="1">
      <alignment vertical="center" wrapText="1"/>
    </xf>
    <xf numFmtId="0" fontId="101" fillId="33" borderId="10" xfId="0" applyNumberFormat="1" applyFont="1" applyFill="1" applyBorder="1" applyAlignment="1" applyProtection="1">
      <alignment vertical="center" wrapText="1"/>
    </xf>
    <xf numFmtId="0" fontId="101" fillId="33" borderId="13" xfId="0" applyNumberFormat="1" applyFont="1" applyFill="1" applyBorder="1" applyAlignment="1" applyProtection="1">
      <alignment vertical="center" wrapText="1"/>
    </xf>
    <xf numFmtId="0" fontId="101" fillId="33" borderId="15" xfId="0" applyNumberFormat="1" applyFont="1" applyFill="1" applyBorder="1" applyAlignment="1" applyProtection="1">
      <alignment vertical="center" wrapText="1"/>
    </xf>
    <xf numFmtId="0" fontId="101" fillId="33" borderId="12" xfId="0" applyNumberFormat="1" applyFont="1" applyFill="1" applyBorder="1" applyAlignment="1" applyProtection="1">
      <alignment vertical="center" wrapText="1"/>
    </xf>
    <xf numFmtId="49" fontId="102" fillId="33" borderId="13" xfId="0" applyNumberFormat="1" applyFont="1" applyFill="1" applyBorder="1" applyAlignment="1" applyProtection="1">
      <alignment horizontal="left" vertical="top" wrapText="1"/>
    </xf>
    <xf numFmtId="49" fontId="102" fillId="33" borderId="15" xfId="0" applyNumberFormat="1" applyFont="1" applyFill="1" applyBorder="1" applyAlignment="1" applyProtection="1">
      <alignment horizontal="left" vertical="top" wrapText="1"/>
    </xf>
    <xf numFmtId="49" fontId="102" fillId="33" borderId="14" xfId="0" applyNumberFormat="1" applyFont="1" applyFill="1" applyBorder="1" applyAlignment="1" applyProtection="1">
      <alignment horizontal="left" vertical="top" wrapText="1"/>
    </xf>
    <xf numFmtId="4" fontId="102" fillId="34" borderId="10" xfId="0" applyNumberFormat="1" applyFont="1" applyFill="1" applyBorder="1" applyAlignment="1" applyProtection="1">
      <alignment horizontal="right" vertical="top" wrapText="1"/>
    </xf>
    <xf numFmtId="0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2" xfId="0" applyNumberFormat="1" applyFont="1" applyFill="1" applyBorder="1" applyAlignment="1" applyProtection="1">
      <alignment horizontal="right" vertical="top" wrapText="1"/>
    </xf>
    <xf numFmtId="14" fontId="101" fillId="33" borderId="12" xfId="0" applyNumberFormat="1" applyFont="1" applyFill="1" applyBorder="1" applyAlignment="1" applyProtection="1">
      <alignment vertical="center" wrapText="1"/>
    </xf>
    <xf numFmtId="14" fontId="101" fillId="33" borderId="17" xfId="0" applyNumberFormat="1" applyFont="1" applyFill="1" applyBorder="1" applyAlignment="1" applyProtection="1">
      <alignment vertical="center" wrapText="1"/>
    </xf>
    <xf numFmtId="14" fontId="101" fillId="33" borderId="16" xfId="0" applyNumberFormat="1" applyFont="1" applyFill="1" applyBorder="1" applyAlignment="1" applyProtection="1">
      <alignment vertical="center" wrapText="1"/>
    </xf>
    <xf numFmtId="49" fontId="101" fillId="33" borderId="13" xfId="0" applyNumberFormat="1" applyFont="1" applyFill="1" applyBorder="1" applyAlignment="1" applyProtection="1">
      <alignment horizontal="left" vertical="top" wrapText="1"/>
    </xf>
    <xf numFmtId="49" fontId="101" fillId="33" borderId="15" xfId="0" applyNumberFormat="1" applyFont="1" applyFill="1" applyBorder="1" applyAlignment="1" applyProtection="1">
      <alignment horizontal="left" vertical="top" wrapText="1"/>
    </xf>
    <xf numFmtId="4" fontId="101" fillId="35" borderId="10" xfId="0" applyNumberFormat="1" applyFont="1" applyFill="1" applyBorder="1" applyAlignment="1" applyProtection="1">
      <alignment horizontal="right" vertical="top" wrapText="1"/>
    </xf>
    <xf numFmtId="0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2" xfId="0" applyNumberFormat="1" applyFont="1" applyFill="1" applyBorder="1" applyAlignment="1" applyProtection="1">
      <alignment horizontal="right" vertical="top" wrapText="1"/>
    </xf>
    <xf numFmtId="0" fontId="101" fillId="35" borderId="12" xfId="0" applyNumberFormat="1" applyFont="1" applyFill="1" applyBorder="1" applyAlignment="1" applyProtection="1">
      <alignment horizontal="right" vertical="top" wrapText="1"/>
    </xf>
    <xf numFmtId="4" fontId="101" fillId="35" borderId="13" xfId="0" applyNumberFormat="1" applyFont="1" applyFill="1" applyBorder="1" applyAlignment="1" applyProtection="1">
      <alignment horizontal="right" vertical="top" wrapText="1"/>
    </xf>
    <xf numFmtId="0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20" xfId="0" applyNumberFormat="1" applyFont="1" applyFill="1" applyBorder="1" applyAlignment="1" applyProtection="1">
      <alignment horizontal="right" vertical="top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6" sqref="M6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9" t="s">
        <v>5</v>
      </c>
      <c r="B3" s="49"/>
      <c r="C3" s="49"/>
      <c r="D3" s="49"/>
      <c r="E3" s="15">
        <f>SUM(E4:E42)</f>
        <v>25587837.649099994</v>
      </c>
      <c r="F3" s="25">
        <f>RA!I7</f>
        <v>3233634.6616000002</v>
      </c>
      <c r="G3" s="16">
        <f>SUM(G4:G42)</f>
        <v>22354202.987500001</v>
      </c>
      <c r="H3" s="27">
        <f>RA!J7</f>
        <v>12.637389317317901</v>
      </c>
      <c r="I3" s="20">
        <f>SUM(I4:I42)</f>
        <v>25587846.974279333</v>
      </c>
      <c r="J3" s="21">
        <f>SUM(J4:J42)</f>
        <v>22354202.928358108</v>
      </c>
      <c r="K3" s="22">
        <f>E3-I3</f>
        <v>-9.3251793384552002</v>
      </c>
      <c r="L3" s="22">
        <f>G3-J3</f>
        <v>5.9141892939805984E-2</v>
      </c>
    </row>
    <row r="4" spans="1:13" x14ac:dyDescent="0.2">
      <c r="A4" s="50">
        <f>RA!A8</f>
        <v>42769</v>
      </c>
      <c r="B4" s="12">
        <v>12</v>
      </c>
      <c r="C4" s="45" t="s">
        <v>6</v>
      </c>
      <c r="D4" s="45"/>
      <c r="E4" s="15">
        <f>IFERROR(VLOOKUP(C4,RA!B:D,3,0),0)</f>
        <v>1160417.0759000001</v>
      </c>
      <c r="F4" s="25">
        <f>IFERROR(VLOOKUP(C4,RA!B:I,8,0),0)</f>
        <v>326327.03999999998</v>
      </c>
      <c r="G4" s="16">
        <f t="shared" ref="G4:G42" si="0">E4-F4</f>
        <v>834090.03590000002</v>
      </c>
      <c r="H4" s="27">
        <f>RA!J8</f>
        <v>28.1215303339884</v>
      </c>
      <c r="I4" s="20">
        <f>IFERROR(VLOOKUP(B4,RMS!C:E,3,FALSE),0)</f>
        <v>1160418.3917581199</v>
      </c>
      <c r="J4" s="21">
        <f>IFERROR(VLOOKUP(B4,RMS!C:F,4,FALSE),0)</f>
        <v>834090.03633504303</v>
      </c>
      <c r="K4" s="22">
        <f t="shared" ref="K4:K42" si="1">E4-I4</f>
        <v>-1.3158581198658794</v>
      </c>
      <c r="L4" s="22">
        <f t="shared" ref="L4:L42" si="2">G4-J4</f>
        <v>-4.3504300992935896E-4</v>
      </c>
    </row>
    <row r="5" spans="1:13" x14ac:dyDescent="0.2">
      <c r="A5" s="50"/>
      <c r="B5" s="12">
        <v>13</v>
      </c>
      <c r="C5" s="45" t="s">
        <v>7</v>
      </c>
      <c r="D5" s="45"/>
      <c r="E5" s="15">
        <f>IFERROR(VLOOKUP(C5,RA!B:D,3,0),0)</f>
        <v>219588.9178</v>
      </c>
      <c r="F5" s="25">
        <f>IFERROR(VLOOKUP(C5,RA!B:I,8,0),0)</f>
        <v>55340.552300000003</v>
      </c>
      <c r="G5" s="16">
        <f t="shared" si="0"/>
        <v>164248.36549999999</v>
      </c>
      <c r="H5" s="27">
        <f>RA!J9</f>
        <v>25.201887624585801</v>
      </c>
      <c r="I5" s="20">
        <f>IFERROR(VLOOKUP(B5,RMS!C:E,3,FALSE),0)</f>
        <v>219589.116250427</v>
      </c>
      <c r="J5" s="21">
        <f>IFERROR(VLOOKUP(B5,RMS!C:F,4,FALSE),0)</f>
        <v>164248.391895726</v>
      </c>
      <c r="K5" s="22">
        <f t="shared" si="1"/>
        <v>-0.1984504270076286</v>
      </c>
      <c r="L5" s="22">
        <f t="shared" si="2"/>
        <v>-2.6395726017653942E-2</v>
      </c>
      <c r="M5" s="32"/>
    </row>
    <row r="6" spans="1:13" x14ac:dyDescent="0.2">
      <c r="A6" s="50"/>
      <c r="B6" s="12">
        <v>14</v>
      </c>
      <c r="C6" s="45" t="s">
        <v>8</v>
      </c>
      <c r="D6" s="45"/>
      <c r="E6" s="15">
        <f>IFERROR(VLOOKUP(C6,RA!B:D,3,0),0)</f>
        <v>444446.33960000001</v>
      </c>
      <c r="F6" s="25">
        <f>IFERROR(VLOOKUP(C6,RA!B:I,8,0),0)</f>
        <v>106094.694</v>
      </c>
      <c r="G6" s="16">
        <f t="shared" si="0"/>
        <v>338351.64559999999</v>
      </c>
      <c r="H6" s="27">
        <f>RA!J10</f>
        <v>23.871204360797499</v>
      </c>
      <c r="I6" s="20">
        <f>IFERROR(VLOOKUP(B6,RMS!C:E,3,FALSE),0)</f>
        <v>444448.45756069099</v>
      </c>
      <c r="J6" s="21">
        <f>IFERROR(VLOOKUP(B6,RMS!C:F,4,FALSE),0)</f>
        <v>338351.65162750898</v>
      </c>
      <c r="K6" s="22">
        <f>E6-I6</f>
        <v>-2.1179606909863651</v>
      </c>
      <c r="L6" s="22">
        <f t="shared" si="2"/>
        <v>-6.0275089927017689E-3</v>
      </c>
      <c r="M6" s="32"/>
    </row>
    <row r="7" spans="1:13" x14ac:dyDescent="0.2">
      <c r="A7" s="50"/>
      <c r="B7" s="12">
        <v>15</v>
      </c>
      <c r="C7" s="45" t="s">
        <v>9</v>
      </c>
      <c r="D7" s="45"/>
      <c r="E7" s="15">
        <f>IFERROR(VLOOKUP(C7,RA!B:D,3,0),0)</f>
        <v>115479.70080000001</v>
      </c>
      <c r="F7" s="25">
        <f>IFERROR(VLOOKUP(C7,RA!B:I,8,0),0)</f>
        <v>26447.0069</v>
      </c>
      <c r="G7" s="16">
        <f t="shared" si="0"/>
        <v>89032.693900000013</v>
      </c>
      <c r="H7" s="27">
        <f>RA!J11</f>
        <v>22.901866489768398</v>
      </c>
      <c r="I7" s="20">
        <f>IFERROR(VLOOKUP(B7,RMS!C:E,3,FALSE),0)</f>
        <v>115479.75521037</v>
      </c>
      <c r="J7" s="21">
        <f>IFERROR(VLOOKUP(B7,RMS!C:F,4,FALSE),0)</f>
        <v>89032.694409772303</v>
      </c>
      <c r="K7" s="22">
        <f t="shared" si="1"/>
        <v>-5.4410369994002394E-2</v>
      </c>
      <c r="L7" s="22">
        <f t="shared" si="2"/>
        <v>-5.0977228966075927E-4</v>
      </c>
      <c r="M7" s="32"/>
    </row>
    <row r="8" spans="1:13" x14ac:dyDescent="0.2">
      <c r="A8" s="50"/>
      <c r="B8" s="12">
        <v>16</v>
      </c>
      <c r="C8" s="45" t="s">
        <v>10</v>
      </c>
      <c r="D8" s="45"/>
      <c r="E8" s="15">
        <f>IFERROR(VLOOKUP(C8,RA!B:D,3,0),0)</f>
        <v>246014.96340000001</v>
      </c>
      <c r="F8" s="25">
        <f>IFERROR(VLOOKUP(C8,RA!B:I,8,0),0)</f>
        <v>60908.381000000001</v>
      </c>
      <c r="G8" s="16">
        <f t="shared" si="0"/>
        <v>185106.58240000001</v>
      </c>
      <c r="H8" s="27">
        <f>RA!J12</f>
        <v>24.757998520995699</v>
      </c>
      <c r="I8" s="20">
        <f>IFERROR(VLOOKUP(B8,RMS!C:E,3,FALSE),0)</f>
        <v>246014.954989744</v>
      </c>
      <c r="J8" s="21">
        <f>IFERROR(VLOOKUP(B8,RMS!C:F,4,FALSE),0)</f>
        <v>185106.578401709</v>
      </c>
      <c r="K8" s="22">
        <f t="shared" si="1"/>
        <v>8.4102560067549348E-3</v>
      </c>
      <c r="L8" s="22">
        <f t="shared" si="2"/>
        <v>3.9982910093385726E-3</v>
      </c>
      <c r="M8" s="32"/>
    </row>
    <row r="9" spans="1:13" x14ac:dyDescent="0.2">
      <c r="A9" s="50"/>
      <c r="B9" s="12">
        <v>17</v>
      </c>
      <c r="C9" s="45" t="s">
        <v>11</v>
      </c>
      <c r="D9" s="45"/>
      <c r="E9" s="15">
        <f>IFERROR(VLOOKUP(C9,RA!B:D,3,0),0)</f>
        <v>440062.73379999999</v>
      </c>
      <c r="F9" s="25">
        <f>IFERROR(VLOOKUP(C9,RA!B:I,8,0),0)</f>
        <v>133091.33199999999</v>
      </c>
      <c r="G9" s="16">
        <f t="shared" si="0"/>
        <v>306971.40179999999</v>
      </c>
      <c r="H9" s="27">
        <f>RA!J13</f>
        <v>30.243717946925099</v>
      </c>
      <c r="I9" s="20">
        <f>IFERROR(VLOOKUP(B9,RMS!C:E,3,FALSE),0)</f>
        <v>440063.08727777802</v>
      </c>
      <c r="J9" s="21">
        <f>IFERROR(VLOOKUP(B9,RMS!C:F,4,FALSE),0)</f>
        <v>306971.37221623899</v>
      </c>
      <c r="K9" s="22">
        <f t="shared" si="1"/>
        <v>-0.3534777780296281</v>
      </c>
      <c r="L9" s="22">
        <f t="shared" si="2"/>
        <v>2.9583761002868414E-2</v>
      </c>
      <c r="M9" s="32"/>
    </row>
    <row r="10" spans="1:13" x14ac:dyDescent="0.2">
      <c r="A10" s="50"/>
      <c r="B10" s="12">
        <v>18</v>
      </c>
      <c r="C10" s="45" t="s">
        <v>12</v>
      </c>
      <c r="D10" s="45"/>
      <c r="E10" s="15">
        <f>IFERROR(VLOOKUP(C10,RA!B:D,3,0),0)</f>
        <v>108600.121</v>
      </c>
      <c r="F10" s="25">
        <f>IFERROR(VLOOKUP(C10,RA!B:I,8,0),0)</f>
        <v>25888.303</v>
      </c>
      <c r="G10" s="16">
        <f t="shared" si="0"/>
        <v>82711.817999999999</v>
      </c>
      <c r="H10" s="27">
        <f>RA!J14</f>
        <v>23.8381898303778</v>
      </c>
      <c r="I10" s="20">
        <f>IFERROR(VLOOKUP(B10,RMS!C:E,3,FALSE),0)</f>
        <v>108600.122607692</v>
      </c>
      <c r="J10" s="21">
        <f>IFERROR(VLOOKUP(B10,RMS!C:F,4,FALSE),0)</f>
        <v>82711.817302564101</v>
      </c>
      <c r="K10" s="22">
        <f t="shared" si="1"/>
        <v>-1.6076920001069084E-3</v>
      </c>
      <c r="L10" s="22">
        <f t="shared" si="2"/>
        <v>6.974358984734863E-4</v>
      </c>
      <c r="M10" s="32"/>
    </row>
    <row r="11" spans="1:13" x14ac:dyDescent="0.2">
      <c r="A11" s="50"/>
      <c r="B11" s="12">
        <v>19</v>
      </c>
      <c r="C11" s="45" t="s">
        <v>13</v>
      </c>
      <c r="D11" s="45"/>
      <c r="E11" s="15">
        <f>IFERROR(VLOOKUP(C11,RA!B:D,3,0),0)</f>
        <v>115501.799</v>
      </c>
      <c r="F11" s="25">
        <f>IFERROR(VLOOKUP(C11,RA!B:I,8,0),0)</f>
        <v>2670.1035999999999</v>
      </c>
      <c r="G11" s="16">
        <f t="shared" si="0"/>
        <v>112831.6954</v>
      </c>
      <c r="H11" s="27">
        <f>RA!J15</f>
        <v>2.3117420015250199</v>
      </c>
      <c r="I11" s="20">
        <f>IFERROR(VLOOKUP(B11,RMS!C:E,3,FALSE),0)</f>
        <v>115501.990247863</v>
      </c>
      <c r="J11" s="21">
        <f>IFERROR(VLOOKUP(B11,RMS!C:F,4,FALSE),0)</f>
        <v>112831.69511196599</v>
      </c>
      <c r="K11" s="22">
        <f t="shared" si="1"/>
        <v>-0.19124786299653351</v>
      </c>
      <c r="L11" s="22">
        <f t="shared" si="2"/>
        <v>2.8803400346077979E-4</v>
      </c>
      <c r="M11" s="32"/>
    </row>
    <row r="12" spans="1:13" x14ac:dyDescent="0.2">
      <c r="A12" s="50"/>
      <c r="B12" s="12">
        <v>21</v>
      </c>
      <c r="C12" s="45" t="s">
        <v>14</v>
      </c>
      <c r="D12" s="45"/>
      <c r="E12" s="15">
        <f>IFERROR(VLOOKUP(C12,RA!B:D,3,0),0)</f>
        <v>1933681.0774999999</v>
      </c>
      <c r="F12" s="25">
        <f>IFERROR(VLOOKUP(C12,RA!B:I,8,0),0)</f>
        <v>-135594.58249999999</v>
      </c>
      <c r="G12" s="16">
        <f t="shared" si="0"/>
        <v>2069275.66</v>
      </c>
      <c r="H12" s="27">
        <f>RA!J16</f>
        <v>-7.0122516105554604</v>
      </c>
      <c r="I12" s="20">
        <f>IFERROR(VLOOKUP(B12,RMS!C:E,3,FALSE),0)</f>
        <v>1933680.8714000001</v>
      </c>
      <c r="J12" s="21">
        <f>IFERROR(VLOOKUP(B12,RMS!C:F,4,FALSE),0)</f>
        <v>2069275.6595999999</v>
      </c>
      <c r="K12" s="22">
        <f t="shared" si="1"/>
        <v>0.2060999998357147</v>
      </c>
      <c r="L12" s="22">
        <f t="shared" si="2"/>
        <v>4.0000001899898052E-4</v>
      </c>
      <c r="M12" s="32"/>
    </row>
    <row r="13" spans="1:13" x14ac:dyDescent="0.2">
      <c r="A13" s="50"/>
      <c r="B13" s="12">
        <v>22</v>
      </c>
      <c r="C13" s="45" t="s">
        <v>15</v>
      </c>
      <c r="D13" s="45"/>
      <c r="E13" s="15">
        <f>IFERROR(VLOOKUP(C13,RA!B:D,3,0),0)</f>
        <v>2138368.1332999999</v>
      </c>
      <c r="F13" s="25">
        <f>IFERROR(VLOOKUP(C13,RA!B:I,8,0),0)</f>
        <v>336915.3578</v>
      </c>
      <c r="G13" s="16">
        <f t="shared" si="0"/>
        <v>1801452.7755</v>
      </c>
      <c r="H13" s="27">
        <f>RA!J17</f>
        <v>15.7557229063296</v>
      </c>
      <c r="I13" s="20">
        <f>IFERROR(VLOOKUP(B13,RMS!C:E,3,FALSE),0)</f>
        <v>2138368.1368641001</v>
      </c>
      <c r="J13" s="21">
        <f>IFERROR(VLOOKUP(B13,RMS!C:F,4,FALSE),0)</f>
        <v>1801452.7725384601</v>
      </c>
      <c r="K13" s="22">
        <f t="shared" si="1"/>
        <v>-3.5641002468764782E-3</v>
      </c>
      <c r="L13" s="22">
        <f t="shared" si="2"/>
        <v>2.9615398962050676E-3</v>
      </c>
      <c r="M13" s="32"/>
    </row>
    <row r="14" spans="1:13" x14ac:dyDescent="0.2">
      <c r="A14" s="50"/>
      <c r="B14" s="12">
        <v>23</v>
      </c>
      <c r="C14" s="45" t="s">
        <v>16</v>
      </c>
      <c r="D14" s="45"/>
      <c r="E14" s="15">
        <f>IFERROR(VLOOKUP(C14,RA!B:D,3,0),0)</f>
        <v>3410926.5962</v>
      </c>
      <c r="F14" s="25">
        <f>IFERROR(VLOOKUP(C14,RA!B:I,8,0),0)</f>
        <v>461733.1127</v>
      </c>
      <c r="G14" s="16">
        <f t="shared" si="0"/>
        <v>2949193.4835000001</v>
      </c>
      <c r="H14" s="27">
        <f>RA!J18</f>
        <v>13.536882125062499</v>
      </c>
      <c r="I14" s="20">
        <f>IFERROR(VLOOKUP(B14,RMS!C:E,3,FALSE),0)</f>
        <v>3410927.7959461501</v>
      </c>
      <c r="J14" s="21">
        <f>IFERROR(VLOOKUP(B14,RMS!C:F,4,FALSE),0)</f>
        <v>2949193.4113512798</v>
      </c>
      <c r="K14" s="22">
        <f t="shared" si="1"/>
        <v>-1.1997461500577629</v>
      </c>
      <c r="L14" s="22">
        <f t="shared" si="2"/>
        <v>7.2148720268160105E-2</v>
      </c>
      <c r="M14" s="32"/>
    </row>
    <row r="15" spans="1:13" x14ac:dyDescent="0.2">
      <c r="A15" s="50"/>
      <c r="B15" s="12">
        <v>24</v>
      </c>
      <c r="C15" s="45" t="s">
        <v>17</v>
      </c>
      <c r="D15" s="45"/>
      <c r="E15" s="15">
        <f>IFERROR(VLOOKUP(C15,RA!B:D,3,0),0)</f>
        <v>1073719.0089</v>
      </c>
      <c r="F15" s="25">
        <f>IFERROR(VLOOKUP(C15,RA!B:I,8,0),0)</f>
        <v>120078.5505</v>
      </c>
      <c r="G15" s="16">
        <f t="shared" si="0"/>
        <v>953640.4584</v>
      </c>
      <c r="H15" s="27">
        <f>RA!J19</f>
        <v>11.183424108605299</v>
      </c>
      <c r="I15" s="20">
        <f>IFERROR(VLOOKUP(B15,RMS!C:E,3,FALSE),0)</f>
        <v>1073718.8954863199</v>
      </c>
      <c r="J15" s="21">
        <f>IFERROR(VLOOKUP(B15,RMS!C:F,4,FALSE),0)</f>
        <v>953640.458811966</v>
      </c>
      <c r="K15" s="22">
        <f t="shared" si="1"/>
        <v>0.11341368011198938</v>
      </c>
      <c r="L15" s="22">
        <f t="shared" si="2"/>
        <v>-4.1196600068360567E-4</v>
      </c>
      <c r="M15" s="32"/>
    </row>
    <row r="16" spans="1:13" x14ac:dyDescent="0.2">
      <c r="A16" s="50"/>
      <c r="B16" s="12">
        <v>25</v>
      </c>
      <c r="C16" s="45" t="s">
        <v>18</v>
      </c>
      <c r="D16" s="45"/>
      <c r="E16" s="15">
        <f>IFERROR(VLOOKUP(C16,RA!B:D,3,0),0)</f>
        <v>1100938.7318</v>
      </c>
      <c r="F16" s="25">
        <f>IFERROR(VLOOKUP(C16,RA!B:I,8,0),0)</f>
        <v>138089.21359999999</v>
      </c>
      <c r="G16" s="16">
        <f t="shared" si="0"/>
        <v>962849.51819999993</v>
      </c>
      <c r="H16" s="27">
        <f>RA!J20</f>
        <v>12.5428608887461</v>
      </c>
      <c r="I16" s="20">
        <f>IFERROR(VLOOKUP(B16,RMS!C:E,3,FALSE),0)</f>
        <v>1100939.1269</v>
      </c>
      <c r="J16" s="21">
        <f>IFERROR(VLOOKUP(B16,RMS!C:F,4,FALSE),0)</f>
        <v>962849.51820000005</v>
      </c>
      <c r="K16" s="22">
        <f t="shared" si="1"/>
        <v>-0.39510000008158386</v>
      </c>
      <c r="L16" s="22">
        <f t="shared" si="2"/>
        <v>0</v>
      </c>
      <c r="M16" s="32"/>
    </row>
    <row r="17" spans="1:13" x14ac:dyDescent="0.2">
      <c r="A17" s="50"/>
      <c r="B17" s="12">
        <v>26</v>
      </c>
      <c r="C17" s="45" t="s">
        <v>19</v>
      </c>
      <c r="D17" s="45"/>
      <c r="E17" s="15">
        <f>IFERROR(VLOOKUP(C17,RA!B:D,3,0),0)</f>
        <v>692939.22479999997</v>
      </c>
      <c r="F17" s="25">
        <f>IFERROR(VLOOKUP(C17,RA!B:I,8,0),0)</f>
        <v>101866.44990000001</v>
      </c>
      <c r="G17" s="16">
        <f t="shared" si="0"/>
        <v>591072.77489999996</v>
      </c>
      <c r="H17" s="27">
        <f>RA!J21</f>
        <v>14.7006326463048</v>
      </c>
      <c r="I17" s="20">
        <f>IFERROR(VLOOKUP(B17,RMS!C:E,3,FALSE),0)</f>
        <v>692938.71522623801</v>
      </c>
      <c r="J17" s="21">
        <f>IFERROR(VLOOKUP(B17,RMS!C:F,4,FALSE),0)</f>
        <v>591072.77424467902</v>
      </c>
      <c r="K17" s="22">
        <f t="shared" si="1"/>
        <v>0.50957376195583493</v>
      </c>
      <c r="L17" s="22">
        <f t="shared" si="2"/>
        <v>6.5532093867659569E-4</v>
      </c>
      <c r="M17" s="32"/>
    </row>
    <row r="18" spans="1:13" x14ac:dyDescent="0.2">
      <c r="A18" s="50"/>
      <c r="B18" s="12">
        <v>27</v>
      </c>
      <c r="C18" s="45" t="s">
        <v>20</v>
      </c>
      <c r="D18" s="45"/>
      <c r="E18" s="15">
        <f>IFERROR(VLOOKUP(C18,RA!B:D,3,0),0)</f>
        <v>2096773.2433</v>
      </c>
      <c r="F18" s="25">
        <f>IFERROR(VLOOKUP(C18,RA!B:I,8,0),0)</f>
        <v>175205.5362</v>
      </c>
      <c r="G18" s="16">
        <f t="shared" si="0"/>
        <v>1921567.7071</v>
      </c>
      <c r="H18" s="27">
        <f>RA!J22</f>
        <v>8.3559601287287197</v>
      </c>
      <c r="I18" s="20">
        <f>IFERROR(VLOOKUP(B18,RMS!C:E,3,FALSE),0)</f>
        <v>2096775.24889897</v>
      </c>
      <c r="J18" s="21">
        <f>IFERROR(VLOOKUP(B18,RMS!C:F,4,FALSE),0)</f>
        <v>1921567.70247105</v>
      </c>
      <c r="K18" s="22">
        <f t="shared" si="1"/>
        <v>-2.0055989699903876</v>
      </c>
      <c r="L18" s="22">
        <f t="shared" si="2"/>
        <v>4.6289500314742327E-3</v>
      </c>
      <c r="M18" s="32"/>
    </row>
    <row r="19" spans="1:13" x14ac:dyDescent="0.2">
      <c r="A19" s="50"/>
      <c r="B19" s="12">
        <v>29</v>
      </c>
      <c r="C19" s="45" t="s">
        <v>21</v>
      </c>
      <c r="D19" s="45"/>
      <c r="E19" s="15">
        <f>IFERROR(VLOOKUP(C19,RA!B:D,3,0),0)</f>
        <v>2784818.0326999999</v>
      </c>
      <c r="F19" s="25">
        <f>IFERROR(VLOOKUP(C19,RA!B:I,8,0),0)</f>
        <v>379536.24579999998</v>
      </c>
      <c r="G19" s="16">
        <f t="shared" si="0"/>
        <v>2405281.7868999997</v>
      </c>
      <c r="H19" s="27">
        <f>RA!J23</f>
        <v>13.6287628614651</v>
      </c>
      <c r="I19" s="20">
        <f>IFERROR(VLOOKUP(B19,RMS!C:E,3,FALSE),0)</f>
        <v>2784819.8009495698</v>
      </c>
      <c r="J19" s="21">
        <f>IFERROR(VLOOKUP(B19,RMS!C:F,4,FALSE),0)</f>
        <v>2405281.8250470101</v>
      </c>
      <c r="K19" s="22">
        <f t="shared" si="1"/>
        <v>-1.7682495699264109</v>
      </c>
      <c r="L19" s="22">
        <f t="shared" si="2"/>
        <v>-3.8147010374814272E-2</v>
      </c>
      <c r="M19" s="32"/>
    </row>
    <row r="20" spans="1:13" x14ac:dyDescent="0.2">
      <c r="A20" s="50"/>
      <c r="B20" s="12">
        <v>31</v>
      </c>
      <c r="C20" s="45" t="s">
        <v>22</v>
      </c>
      <c r="D20" s="45"/>
      <c r="E20" s="15">
        <f>IFERROR(VLOOKUP(C20,RA!B:D,3,0),0)</f>
        <v>431941.56780000002</v>
      </c>
      <c r="F20" s="25">
        <f>IFERROR(VLOOKUP(C20,RA!B:I,8,0),0)</f>
        <v>75378.9709</v>
      </c>
      <c r="G20" s="16">
        <f t="shared" si="0"/>
        <v>356562.5969</v>
      </c>
      <c r="H20" s="27">
        <f>RA!J24</f>
        <v>17.451196300445499</v>
      </c>
      <c r="I20" s="20">
        <f>IFERROR(VLOOKUP(B20,RMS!C:E,3,FALSE),0)</f>
        <v>431941.58992853801</v>
      </c>
      <c r="J20" s="21">
        <f>IFERROR(VLOOKUP(B20,RMS!C:F,4,FALSE),0)</f>
        <v>356562.61375844199</v>
      </c>
      <c r="K20" s="22">
        <f t="shared" si="1"/>
        <v>-2.2128537995740771E-2</v>
      </c>
      <c r="L20" s="22">
        <f t="shared" si="2"/>
        <v>-1.6858441988006234E-2</v>
      </c>
      <c r="M20" s="32"/>
    </row>
    <row r="21" spans="1:13" x14ac:dyDescent="0.2">
      <c r="A21" s="50"/>
      <c r="B21" s="12">
        <v>32</v>
      </c>
      <c r="C21" s="45" t="s">
        <v>23</v>
      </c>
      <c r="D21" s="45"/>
      <c r="E21" s="15">
        <f>IFERROR(VLOOKUP(C21,RA!B:D,3,0),0)</f>
        <v>547515.90650000004</v>
      </c>
      <c r="F21" s="25">
        <f>IFERROR(VLOOKUP(C21,RA!B:I,8,0),0)</f>
        <v>50887.962399999997</v>
      </c>
      <c r="G21" s="16">
        <f t="shared" si="0"/>
        <v>496627.94410000002</v>
      </c>
      <c r="H21" s="27">
        <f>RA!J25</f>
        <v>9.2943349765492194</v>
      </c>
      <c r="I21" s="20">
        <f>IFERROR(VLOOKUP(B21,RMS!C:E,3,FALSE),0)</f>
        <v>547515.89634979202</v>
      </c>
      <c r="J21" s="21">
        <f>IFERROR(VLOOKUP(B21,RMS!C:F,4,FALSE),0)</f>
        <v>496627.93563846801</v>
      </c>
      <c r="K21" s="22">
        <f t="shared" si="1"/>
        <v>1.0150208021514118E-2</v>
      </c>
      <c r="L21" s="22">
        <f t="shared" si="2"/>
        <v>8.4615320083685219E-3</v>
      </c>
      <c r="M21" s="32"/>
    </row>
    <row r="22" spans="1:13" x14ac:dyDescent="0.2">
      <c r="A22" s="50"/>
      <c r="B22" s="12">
        <v>33</v>
      </c>
      <c r="C22" s="45" t="s">
        <v>24</v>
      </c>
      <c r="D22" s="45"/>
      <c r="E22" s="15">
        <f>IFERROR(VLOOKUP(C22,RA!B:D,3,0),0)</f>
        <v>628335.90350000001</v>
      </c>
      <c r="F22" s="25">
        <f>IFERROR(VLOOKUP(C22,RA!B:I,8,0),0)</f>
        <v>138646.8909</v>
      </c>
      <c r="G22" s="16">
        <f t="shared" si="0"/>
        <v>489689.01260000002</v>
      </c>
      <c r="H22" s="27">
        <f>RA!J26</f>
        <v>22.0657279215941</v>
      </c>
      <c r="I22" s="20">
        <f>IFERROR(VLOOKUP(B22,RMS!C:E,3,FALSE),0)</f>
        <v>628335.88952016504</v>
      </c>
      <c r="J22" s="21">
        <f>IFERROR(VLOOKUP(B22,RMS!C:F,4,FALSE),0)</f>
        <v>489688.99944905599</v>
      </c>
      <c r="K22" s="22">
        <f t="shared" si="1"/>
        <v>1.3979834970086813E-2</v>
      </c>
      <c r="L22" s="22">
        <f t="shared" si="2"/>
        <v>1.315094402525574E-2</v>
      </c>
      <c r="M22" s="32"/>
    </row>
    <row r="23" spans="1:13" x14ac:dyDescent="0.2">
      <c r="A23" s="50"/>
      <c r="B23" s="12">
        <v>34</v>
      </c>
      <c r="C23" s="45" t="s">
        <v>25</v>
      </c>
      <c r="D23" s="45"/>
      <c r="E23" s="15">
        <f>IFERROR(VLOOKUP(C23,RA!B:D,3,0),0)</f>
        <v>317777.79599999997</v>
      </c>
      <c r="F23" s="25">
        <f>IFERROR(VLOOKUP(C23,RA!B:I,8,0),0)</f>
        <v>83430.277000000002</v>
      </c>
      <c r="G23" s="16">
        <f t="shared" si="0"/>
        <v>234347.51899999997</v>
      </c>
      <c r="H23" s="27">
        <f>RA!J27</f>
        <v>26.254281466537702</v>
      </c>
      <c r="I23" s="20">
        <f>IFERROR(VLOOKUP(B23,RMS!C:E,3,FALSE),0)</f>
        <v>317777.79276116798</v>
      </c>
      <c r="J23" s="21">
        <f>IFERROR(VLOOKUP(B23,RMS!C:F,4,FALSE),0)</f>
        <v>234347.52280656499</v>
      </c>
      <c r="K23" s="22">
        <f t="shared" si="1"/>
        <v>3.238831995986402E-3</v>
      </c>
      <c r="L23" s="22">
        <f t="shared" si="2"/>
        <v>-3.8065650151111186E-3</v>
      </c>
      <c r="M23" s="32"/>
    </row>
    <row r="24" spans="1:13" x14ac:dyDescent="0.2">
      <c r="A24" s="50"/>
      <c r="B24" s="12">
        <v>35</v>
      </c>
      <c r="C24" s="45" t="s">
        <v>26</v>
      </c>
      <c r="D24" s="45"/>
      <c r="E24" s="15">
        <f>IFERROR(VLOOKUP(C24,RA!B:D,3,0),0)</f>
        <v>879175.29059999995</v>
      </c>
      <c r="F24" s="25">
        <f>IFERROR(VLOOKUP(C24,RA!B:I,8,0),0)</f>
        <v>44498.528299999998</v>
      </c>
      <c r="G24" s="16">
        <f t="shared" si="0"/>
        <v>834676.76229999994</v>
      </c>
      <c r="H24" s="27">
        <f>RA!J28</f>
        <v>5.06139432895477</v>
      </c>
      <c r="I24" s="20">
        <f>IFERROR(VLOOKUP(B24,RMS!C:E,3,FALSE),0)</f>
        <v>879175.74850265495</v>
      </c>
      <c r="J24" s="21">
        <f>IFERROR(VLOOKUP(B24,RMS!C:F,4,FALSE),0)</f>
        <v>834676.75655752199</v>
      </c>
      <c r="K24" s="22">
        <f t="shared" si="1"/>
        <v>-0.45790265500545502</v>
      </c>
      <c r="L24" s="22">
        <f t="shared" si="2"/>
        <v>5.7424779515713453E-3</v>
      </c>
      <c r="M24" s="32"/>
    </row>
    <row r="25" spans="1:13" x14ac:dyDescent="0.2">
      <c r="A25" s="50"/>
      <c r="B25" s="12">
        <v>36</v>
      </c>
      <c r="C25" s="45" t="s">
        <v>27</v>
      </c>
      <c r="D25" s="45"/>
      <c r="E25" s="15">
        <f>IFERROR(VLOOKUP(C25,RA!B:D,3,0),0)</f>
        <v>918702.67619999999</v>
      </c>
      <c r="F25" s="25">
        <f>IFERROR(VLOOKUP(C25,RA!B:I,8,0),0)</f>
        <v>184546.0711</v>
      </c>
      <c r="G25" s="16">
        <f t="shared" si="0"/>
        <v>734156.60510000004</v>
      </c>
      <c r="H25" s="27">
        <f>RA!J29</f>
        <v>20.087681888914499</v>
      </c>
      <c r="I25" s="20">
        <f>IFERROR(VLOOKUP(B25,RMS!C:E,3,FALSE),0)</f>
        <v>918702.83565752197</v>
      </c>
      <c r="J25" s="21">
        <f>IFERROR(VLOOKUP(B25,RMS!C:F,4,FALSE),0)</f>
        <v>734156.58669220505</v>
      </c>
      <c r="K25" s="22">
        <f t="shared" si="1"/>
        <v>-0.15945752197876573</v>
      </c>
      <c r="L25" s="22">
        <f t="shared" si="2"/>
        <v>1.8407794996164739E-2</v>
      </c>
      <c r="M25" s="32"/>
    </row>
    <row r="26" spans="1:13" x14ac:dyDescent="0.2">
      <c r="A26" s="50"/>
      <c r="B26" s="12">
        <v>37</v>
      </c>
      <c r="C26" s="45" t="s">
        <v>63</v>
      </c>
      <c r="D26" s="45"/>
      <c r="E26" s="15">
        <f>IFERROR(VLOOKUP(C26,RA!B:D,3,0),0)</f>
        <v>1415623.3463000001</v>
      </c>
      <c r="F26" s="25">
        <f>IFERROR(VLOOKUP(C26,RA!B:I,8,0),0)</f>
        <v>164094.35690000001</v>
      </c>
      <c r="G26" s="16">
        <f t="shared" si="0"/>
        <v>1251528.9894000001</v>
      </c>
      <c r="H26" s="27">
        <f>RA!J30</f>
        <v>11.5916678916671</v>
      </c>
      <c r="I26" s="20">
        <f>IFERROR(VLOOKUP(B26,RMS!C:E,3,FALSE),0)</f>
        <v>1415623.3893708</v>
      </c>
      <c r="J26" s="21">
        <f>IFERROR(VLOOKUP(B26,RMS!C:F,4,FALSE),0)</f>
        <v>1251528.9770009201</v>
      </c>
      <c r="K26" s="22">
        <f t="shared" si="1"/>
        <v>-4.3070799903944135E-2</v>
      </c>
      <c r="L26" s="22">
        <f t="shared" si="2"/>
        <v>1.2399079976603389E-2</v>
      </c>
      <c r="M26" s="32"/>
    </row>
    <row r="27" spans="1:13" x14ac:dyDescent="0.2">
      <c r="A27" s="50"/>
      <c r="B27" s="12">
        <v>38</v>
      </c>
      <c r="C27" s="45" t="s">
        <v>29</v>
      </c>
      <c r="D27" s="45"/>
      <c r="E27" s="15">
        <f>IFERROR(VLOOKUP(C27,RA!B:D,3,0),0)</f>
        <v>454159.04460000002</v>
      </c>
      <c r="F27" s="25">
        <f>IFERROR(VLOOKUP(C27,RA!B:I,8,0),0)</f>
        <v>30479.342499999999</v>
      </c>
      <c r="G27" s="16">
        <f t="shared" si="0"/>
        <v>423679.70209999999</v>
      </c>
      <c r="H27" s="27">
        <f>RA!J31</f>
        <v>6.7111605201751798</v>
      </c>
      <c r="I27" s="20">
        <f>IFERROR(VLOOKUP(B27,RMS!C:E,3,FALSE),0)</f>
        <v>454159.02761592902</v>
      </c>
      <c r="J27" s="21">
        <f>IFERROR(VLOOKUP(B27,RMS!C:F,4,FALSE),0)</f>
        <v>423679.70654159301</v>
      </c>
      <c r="K27" s="22">
        <f t="shared" si="1"/>
        <v>1.6984071000479162E-2</v>
      </c>
      <c r="L27" s="22">
        <f t="shared" si="2"/>
        <v>-4.4415930169634521E-3</v>
      </c>
      <c r="M27" s="32"/>
    </row>
    <row r="28" spans="1:13" x14ac:dyDescent="0.2">
      <c r="A28" s="50"/>
      <c r="B28" s="12">
        <v>39</v>
      </c>
      <c r="C28" s="45" t="s">
        <v>30</v>
      </c>
      <c r="D28" s="45"/>
      <c r="E28" s="15">
        <f>IFERROR(VLOOKUP(C28,RA!B:D,3,0),0)</f>
        <v>210275.72510000001</v>
      </c>
      <c r="F28" s="25">
        <f>IFERROR(VLOOKUP(C28,RA!B:I,8,0),0)</f>
        <v>53836.145199999999</v>
      </c>
      <c r="G28" s="16">
        <f t="shared" si="0"/>
        <v>156439.57990000001</v>
      </c>
      <c r="H28" s="27">
        <f>RA!J32</f>
        <v>25.602643944942901</v>
      </c>
      <c r="I28" s="20">
        <f>IFERROR(VLOOKUP(B28,RMS!C:E,3,FALSE),0)</f>
        <v>210275.650818803</v>
      </c>
      <c r="J28" s="21">
        <f>IFERROR(VLOOKUP(B28,RMS!C:F,4,FALSE),0)</f>
        <v>156439.58559095001</v>
      </c>
      <c r="K28" s="22">
        <f t="shared" si="1"/>
        <v>7.4281197012169287E-2</v>
      </c>
      <c r="L28" s="22">
        <f t="shared" si="2"/>
        <v>-5.6909499980974942E-3</v>
      </c>
      <c r="M28" s="32"/>
    </row>
    <row r="29" spans="1:13" x14ac:dyDescent="0.2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0"/>
      <c r="B30" s="12">
        <v>42</v>
      </c>
      <c r="C30" s="45" t="s">
        <v>31</v>
      </c>
      <c r="D30" s="45"/>
      <c r="E30" s="15">
        <f>IFERROR(VLOOKUP(C30,RA!B:D,3,0),0)</f>
        <v>247106.23790000001</v>
      </c>
      <c r="F30" s="25">
        <f>IFERROR(VLOOKUP(C30,RA!B:I,8,0),0)</f>
        <v>40313.015899999999</v>
      </c>
      <c r="G30" s="16">
        <f t="shared" si="0"/>
        <v>206793.22200000001</v>
      </c>
      <c r="H30" s="27">
        <f>RA!J34</f>
        <v>16.314042187924901</v>
      </c>
      <c r="I30" s="20">
        <f>IFERROR(VLOOKUP(B30,RMS!C:E,3,FALSE),0)</f>
        <v>247106.23809999999</v>
      </c>
      <c r="J30" s="21">
        <f>IFERROR(VLOOKUP(B30,RMS!C:F,4,FALSE),0)</f>
        <v>206793.23050000001</v>
      </c>
      <c r="K30" s="22">
        <f t="shared" si="1"/>
        <v>-1.999999803956598E-4</v>
      </c>
      <c r="L30" s="22">
        <f t="shared" si="2"/>
        <v>-8.4999999962747097E-3</v>
      </c>
      <c r="M30" s="32"/>
    </row>
    <row r="31" spans="1:13" s="36" customFormat="1" ht="12" thickBot="1" x14ac:dyDescent="0.25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9.9587411757497399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0"/>
      <c r="B32" s="12">
        <v>70</v>
      </c>
      <c r="C32" s="51" t="s">
        <v>61</v>
      </c>
      <c r="D32" s="52"/>
      <c r="E32" s="15">
        <f>IFERROR(VLOOKUP(C32,RA!B:D,3,0),0)</f>
        <v>232730.82</v>
      </c>
      <c r="F32" s="25">
        <f>IFERROR(VLOOKUP(C32,RA!B:I,8,0),0)</f>
        <v>23177.06</v>
      </c>
      <c r="G32" s="16">
        <f t="shared" si="0"/>
        <v>209553.76</v>
      </c>
      <c r="H32" s="27">
        <f>RA!J34</f>
        <v>16.314042187924901</v>
      </c>
      <c r="I32" s="20">
        <f>IFERROR(VLOOKUP(B32,RMS!C:E,3,FALSE),0)</f>
        <v>232730.82</v>
      </c>
      <c r="J32" s="21">
        <f>IFERROR(VLOOKUP(B32,RMS!C:F,4,FALSE),0)</f>
        <v>209553.76</v>
      </c>
      <c r="K32" s="22">
        <f t="shared" si="1"/>
        <v>0</v>
      </c>
      <c r="L32" s="22">
        <f t="shared" si="2"/>
        <v>0</v>
      </c>
    </row>
    <row r="33" spans="1:13" x14ac:dyDescent="0.2">
      <c r="A33" s="50"/>
      <c r="B33" s="12">
        <v>71</v>
      </c>
      <c r="C33" s="45" t="s">
        <v>35</v>
      </c>
      <c r="D33" s="45"/>
      <c r="E33" s="15">
        <f>IFERROR(VLOOKUP(C33,RA!B:D,3,0),0)</f>
        <v>220223.37</v>
      </c>
      <c r="F33" s="25">
        <f>IFERROR(VLOOKUP(C33,RA!B:I,8,0),0)</f>
        <v>-15765.6</v>
      </c>
      <c r="G33" s="16">
        <f t="shared" si="0"/>
        <v>235988.97</v>
      </c>
      <c r="H33" s="27">
        <f>RA!J34</f>
        <v>16.314042187924901</v>
      </c>
      <c r="I33" s="20">
        <f>IFERROR(VLOOKUP(B33,RMS!C:E,3,FALSE),0)</f>
        <v>220223.37</v>
      </c>
      <c r="J33" s="21">
        <f>IFERROR(VLOOKUP(B33,RMS!C:F,4,FALSE),0)</f>
        <v>235988.97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0"/>
      <c r="B34" s="12">
        <v>72</v>
      </c>
      <c r="C34" s="45" t="s">
        <v>36</v>
      </c>
      <c r="D34" s="45"/>
      <c r="E34" s="15">
        <f>IFERROR(VLOOKUP(C34,RA!B:D,3,0),0)</f>
        <v>21907.7</v>
      </c>
      <c r="F34" s="25">
        <f>IFERROR(VLOOKUP(C34,RA!B:I,8,0),0)</f>
        <v>823.09</v>
      </c>
      <c r="G34" s="16">
        <f t="shared" si="0"/>
        <v>21084.61</v>
      </c>
      <c r="H34" s="27">
        <f>RA!J35</f>
        <v>9.9587411757497399</v>
      </c>
      <c r="I34" s="20">
        <f>IFERROR(VLOOKUP(B34,RMS!C:E,3,FALSE),0)</f>
        <v>21907.7</v>
      </c>
      <c r="J34" s="21">
        <f>IFERROR(VLOOKUP(B34,RMS!C:F,4,FALSE),0)</f>
        <v>21084.61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0"/>
      <c r="B35" s="12">
        <v>73</v>
      </c>
      <c r="C35" s="45" t="s">
        <v>37</v>
      </c>
      <c r="D35" s="45"/>
      <c r="E35" s="15">
        <f>IFERROR(VLOOKUP(C35,RA!B:D,3,0),0)</f>
        <v>126997.54</v>
      </c>
      <c r="F35" s="25">
        <f>IFERROR(VLOOKUP(C35,RA!B:I,8,0),0)</f>
        <v>-12258.13</v>
      </c>
      <c r="G35" s="16">
        <f t="shared" si="0"/>
        <v>139255.66999999998</v>
      </c>
      <c r="H35" s="27">
        <f>RA!J34</f>
        <v>16.314042187924901</v>
      </c>
      <c r="I35" s="20">
        <f>IFERROR(VLOOKUP(B35,RMS!C:E,3,FALSE),0)</f>
        <v>126997.54</v>
      </c>
      <c r="J35" s="21">
        <f>IFERROR(VLOOKUP(B35,RMS!C:F,4,FALSE),0)</f>
        <v>139255.67000000001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9.9587411757497399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0"/>
      <c r="B37" s="12">
        <v>75</v>
      </c>
      <c r="C37" s="45" t="s">
        <v>32</v>
      </c>
      <c r="D37" s="45"/>
      <c r="E37" s="15">
        <f>IFERROR(VLOOKUP(C37,RA!B:D,3,0),0)</f>
        <v>47958.888599999998</v>
      </c>
      <c r="F37" s="25">
        <f>IFERROR(VLOOKUP(C37,RA!B:I,8,0),0)</f>
        <v>4862.0286999999998</v>
      </c>
      <c r="G37" s="16">
        <f t="shared" si="0"/>
        <v>43096.859899999996</v>
      </c>
      <c r="H37" s="27">
        <f>RA!J35</f>
        <v>9.9587411757497399</v>
      </c>
      <c r="I37" s="20">
        <f>IFERROR(VLOOKUP(B37,RMS!C:E,3,FALSE),0)</f>
        <v>47958.888888888898</v>
      </c>
      <c r="J37" s="21">
        <f>IFERROR(VLOOKUP(B37,RMS!C:F,4,FALSE),0)</f>
        <v>43096.8606837607</v>
      </c>
      <c r="K37" s="22">
        <f t="shared" si="1"/>
        <v>-2.8888889937661588E-4</v>
      </c>
      <c r="L37" s="22">
        <f t="shared" si="2"/>
        <v>-7.8376070450758561E-4</v>
      </c>
      <c r="M37" s="32"/>
    </row>
    <row r="38" spans="1:13" x14ac:dyDescent="0.2">
      <c r="A38" s="50"/>
      <c r="B38" s="12">
        <v>76</v>
      </c>
      <c r="C38" s="45" t="s">
        <v>33</v>
      </c>
      <c r="D38" s="45"/>
      <c r="E38" s="15">
        <f>IFERROR(VLOOKUP(C38,RA!B:D,3,0),0)</f>
        <v>589250.38639999996</v>
      </c>
      <c r="F38" s="25">
        <f>IFERROR(VLOOKUP(C38,RA!B:I,8,0),0)</f>
        <v>42597.877</v>
      </c>
      <c r="G38" s="16">
        <f t="shared" si="0"/>
        <v>546652.50939999998</v>
      </c>
      <c r="H38" s="27">
        <f>RA!J36</f>
        <v>-7.1589132434037301</v>
      </c>
      <c r="I38" s="20">
        <f>IFERROR(VLOOKUP(B38,RMS!C:E,3,FALSE),0)</f>
        <v>589250.37956923095</v>
      </c>
      <c r="J38" s="21">
        <f>IFERROR(VLOOKUP(B38,RMS!C:F,4,FALSE),0)</f>
        <v>546652.51225982897</v>
      </c>
      <c r="K38" s="22">
        <f t="shared" si="1"/>
        <v>6.8307690089568496E-3</v>
      </c>
      <c r="L38" s="22">
        <f t="shared" si="2"/>
        <v>-2.859828993678093E-3</v>
      </c>
      <c r="M38" s="32"/>
    </row>
    <row r="39" spans="1:13" x14ac:dyDescent="0.2">
      <c r="A39" s="50"/>
      <c r="B39" s="12">
        <v>77</v>
      </c>
      <c r="C39" s="45" t="s">
        <v>38</v>
      </c>
      <c r="D39" s="45"/>
      <c r="E39" s="15">
        <f>IFERROR(VLOOKUP(C39,RA!B:D,3,0),0)</f>
        <v>134438.14000000001</v>
      </c>
      <c r="F39" s="25">
        <f>IFERROR(VLOOKUP(C39,RA!B:I,8,0),0)</f>
        <v>-1748.2</v>
      </c>
      <c r="G39" s="16">
        <f t="shared" si="0"/>
        <v>136186.34000000003</v>
      </c>
      <c r="H39" s="27">
        <f>RA!J37</f>
        <v>3.7570808437216101</v>
      </c>
      <c r="I39" s="20">
        <f>IFERROR(VLOOKUP(B39,RMS!C:E,3,FALSE),0)</f>
        <v>134438.14000000001</v>
      </c>
      <c r="J39" s="21">
        <f>IFERROR(VLOOKUP(B39,RMS!C:F,4,FALSE),0)</f>
        <v>136186.34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0"/>
      <c r="B40" s="12">
        <v>78</v>
      </c>
      <c r="C40" s="45" t="s">
        <v>39</v>
      </c>
      <c r="D40" s="45"/>
      <c r="E40" s="15">
        <f>IFERROR(VLOOKUP(C40,RA!B:D,3,0),0)</f>
        <v>64436.61</v>
      </c>
      <c r="F40" s="25">
        <f>IFERROR(VLOOKUP(C40,RA!B:I,8,0),0)</f>
        <v>8198.7099999999991</v>
      </c>
      <c r="G40" s="16">
        <f t="shared" si="0"/>
        <v>56237.9</v>
      </c>
      <c r="H40" s="27">
        <f>RA!J38</f>
        <v>-9.6522578311359393</v>
      </c>
      <c r="I40" s="20">
        <f>IFERROR(VLOOKUP(B40,RMS!C:E,3,FALSE),0)</f>
        <v>64436.61</v>
      </c>
      <c r="J40" s="21">
        <f>IFERROR(VLOOKUP(B40,RMS!C:F,4,FALSE),0)</f>
        <v>56237.9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0"/>
      <c r="B42" s="12">
        <v>99</v>
      </c>
      <c r="C42" s="45" t="s">
        <v>34</v>
      </c>
      <c r="D42" s="45"/>
      <c r="E42" s="15">
        <f>IFERROR(VLOOKUP(C42,RA!B:D,3,0),0)</f>
        <v>17004.999800000001</v>
      </c>
      <c r="F42" s="25">
        <f>IFERROR(VLOOKUP(C42,RA!B:I,8,0),0)</f>
        <v>3038.9679999999998</v>
      </c>
      <c r="G42" s="16">
        <f t="shared" si="0"/>
        <v>13966.031800000001</v>
      </c>
      <c r="H42" s="27">
        <f>RA!J39</f>
        <v>0</v>
      </c>
      <c r="I42" s="20">
        <f>VLOOKUP(B42,RMS!C:E,3,FALSE)</f>
        <v>17004.9996218138</v>
      </c>
      <c r="J42" s="21">
        <f>IFERROR(VLOOKUP(B42,RMS!C:F,4,FALSE),0)</f>
        <v>13966.031313818899</v>
      </c>
      <c r="K42" s="22">
        <f t="shared" si="1"/>
        <v>1.781862010830082E-4</v>
      </c>
      <c r="L42" s="22">
        <f t="shared" si="2"/>
        <v>4.8618110122333746E-4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25587837.649099998</v>
      </c>
      <c r="E7" s="71"/>
      <c r="F7" s="71"/>
      <c r="G7" s="70">
        <v>58600729.764899999</v>
      </c>
      <c r="H7" s="72">
        <v>-56.3352918099216</v>
      </c>
      <c r="I7" s="70">
        <v>3233634.6616000002</v>
      </c>
      <c r="J7" s="72">
        <v>12.637389317317901</v>
      </c>
      <c r="K7" s="70">
        <v>5883892.7001999998</v>
      </c>
      <c r="L7" s="72">
        <v>10.040647486482801</v>
      </c>
      <c r="M7" s="72">
        <v>-0.450425963496907</v>
      </c>
      <c r="N7" s="70">
        <v>77943822.812999994</v>
      </c>
      <c r="O7" s="70">
        <v>1392296750.5924001</v>
      </c>
      <c r="P7" s="70">
        <v>1028406</v>
      </c>
      <c r="Q7" s="70">
        <v>1020224</v>
      </c>
      <c r="R7" s="72">
        <v>0.80198074148423204</v>
      </c>
      <c r="S7" s="70">
        <v>24.881066085864902</v>
      </c>
      <c r="T7" s="70">
        <v>25.772992327567302</v>
      </c>
      <c r="U7" s="73">
        <v>-3.5847589433037399</v>
      </c>
    </row>
    <row r="8" spans="1:23" ht="12" customHeight="1" thickBot="1" x14ac:dyDescent="0.25">
      <c r="A8" s="74">
        <v>42769</v>
      </c>
      <c r="B8" s="77" t="s">
        <v>6</v>
      </c>
      <c r="C8" s="78"/>
      <c r="D8" s="79">
        <v>1160417.0759000001</v>
      </c>
      <c r="E8" s="80"/>
      <c r="F8" s="80"/>
      <c r="G8" s="79">
        <v>2341361.6302</v>
      </c>
      <c r="H8" s="81">
        <v>-50.438366250971796</v>
      </c>
      <c r="I8" s="79">
        <v>326327.03999999998</v>
      </c>
      <c r="J8" s="81">
        <v>28.1215303339884</v>
      </c>
      <c r="K8" s="79">
        <v>505915.24320000003</v>
      </c>
      <c r="L8" s="81">
        <v>21.607736142698499</v>
      </c>
      <c r="M8" s="81">
        <v>-0.35497685751485603</v>
      </c>
      <c r="N8" s="79">
        <v>3340836.3361999998</v>
      </c>
      <c r="O8" s="79">
        <v>56496052.581600003</v>
      </c>
      <c r="P8" s="79">
        <v>34546</v>
      </c>
      <c r="Q8" s="79">
        <v>33573</v>
      </c>
      <c r="R8" s="81">
        <v>2.8981622136836198</v>
      </c>
      <c r="S8" s="79">
        <v>33.5904902419962</v>
      </c>
      <c r="T8" s="79">
        <v>33.174477904863998</v>
      </c>
      <c r="U8" s="82">
        <v>1.23848248160438</v>
      </c>
    </row>
    <row r="9" spans="1:23" ht="12" customHeight="1" thickBot="1" x14ac:dyDescent="0.25">
      <c r="A9" s="76"/>
      <c r="B9" s="77" t="s">
        <v>7</v>
      </c>
      <c r="C9" s="78"/>
      <c r="D9" s="79">
        <v>219588.9178</v>
      </c>
      <c r="E9" s="80"/>
      <c r="F9" s="80"/>
      <c r="G9" s="79">
        <v>280881.87680000003</v>
      </c>
      <c r="H9" s="81">
        <v>-21.8216140173555</v>
      </c>
      <c r="I9" s="79">
        <v>55340.552300000003</v>
      </c>
      <c r="J9" s="81">
        <v>25.201887624585801</v>
      </c>
      <c r="K9" s="79">
        <v>54903.576200000003</v>
      </c>
      <c r="L9" s="81">
        <v>19.5468560754077</v>
      </c>
      <c r="M9" s="81">
        <v>7.9589733537250001E-3</v>
      </c>
      <c r="N9" s="79">
        <v>625894.22889999999</v>
      </c>
      <c r="O9" s="79">
        <v>7116540.4978</v>
      </c>
      <c r="P9" s="79">
        <v>10517</v>
      </c>
      <c r="Q9" s="79">
        <v>9992</v>
      </c>
      <c r="R9" s="81">
        <v>5.2542033626901601</v>
      </c>
      <c r="S9" s="79">
        <v>20.879425482552101</v>
      </c>
      <c r="T9" s="79">
        <v>21.1579619295436</v>
      </c>
      <c r="U9" s="82">
        <v>-1.3340235210223399</v>
      </c>
    </row>
    <row r="10" spans="1:23" ht="12" customHeight="1" thickBot="1" x14ac:dyDescent="0.25">
      <c r="A10" s="76"/>
      <c r="B10" s="77" t="s">
        <v>8</v>
      </c>
      <c r="C10" s="78"/>
      <c r="D10" s="79">
        <v>444446.33960000001</v>
      </c>
      <c r="E10" s="80"/>
      <c r="F10" s="80"/>
      <c r="G10" s="79">
        <v>605725.31660000002</v>
      </c>
      <c r="H10" s="81">
        <v>-26.625761311294699</v>
      </c>
      <c r="I10" s="79">
        <v>106094.694</v>
      </c>
      <c r="J10" s="81">
        <v>23.871204360797499</v>
      </c>
      <c r="K10" s="79">
        <v>139934.73879999999</v>
      </c>
      <c r="L10" s="81">
        <v>23.102012573202099</v>
      </c>
      <c r="M10" s="81">
        <v>-0.24182733387143701</v>
      </c>
      <c r="N10" s="79">
        <v>1379394.9545</v>
      </c>
      <c r="O10" s="79">
        <v>12634897.1281</v>
      </c>
      <c r="P10" s="79">
        <v>129649</v>
      </c>
      <c r="Q10" s="79">
        <v>128467</v>
      </c>
      <c r="R10" s="81">
        <v>0.92008064327804295</v>
      </c>
      <c r="S10" s="79">
        <v>3.4280737961727401</v>
      </c>
      <c r="T10" s="79">
        <v>3.6210027633555701</v>
      </c>
      <c r="U10" s="82">
        <v>-5.6279117269360199</v>
      </c>
    </row>
    <row r="11" spans="1:23" ht="12" thickBot="1" x14ac:dyDescent="0.25">
      <c r="A11" s="76"/>
      <c r="B11" s="77" t="s">
        <v>9</v>
      </c>
      <c r="C11" s="78"/>
      <c r="D11" s="79">
        <v>115479.70080000001</v>
      </c>
      <c r="E11" s="80"/>
      <c r="F11" s="80"/>
      <c r="G11" s="79">
        <v>188942.92499999999</v>
      </c>
      <c r="H11" s="81">
        <v>-38.8811722905211</v>
      </c>
      <c r="I11" s="79">
        <v>26447.0069</v>
      </c>
      <c r="J11" s="81">
        <v>22.901866489768398</v>
      </c>
      <c r="K11" s="79">
        <v>39376.584499999997</v>
      </c>
      <c r="L11" s="81">
        <v>20.8404651828059</v>
      </c>
      <c r="M11" s="81">
        <v>-0.32835701125881001</v>
      </c>
      <c r="N11" s="79">
        <v>336483.24449999997</v>
      </c>
      <c r="O11" s="79">
        <v>3785826.0458</v>
      </c>
      <c r="P11" s="79">
        <v>4535</v>
      </c>
      <c r="Q11" s="79">
        <v>4527</v>
      </c>
      <c r="R11" s="81">
        <v>0.176717472940147</v>
      </c>
      <c r="S11" s="79">
        <v>25.464101609702301</v>
      </c>
      <c r="T11" s="79">
        <v>25.308063286945</v>
      </c>
      <c r="U11" s="82">
        <v>0.612777647328694</v>
      </c>
    </row>
    <row r="12" spans="1:23" ht="12" customHeight="1" thickBot="1" x14ac:dyDescent="0.25">
      <c r="A12" s="76"/>
      <c r="B12" s="77" t="s">
        <v>10</v>
      </c>
      <c r="C12" s="78"/>
      <c r="D12" s="79">
        <v>246014.96340000001</v>
      </c>
      <c r="E12" s="80"/>
      <c r="F12" s="80"/>
      <c r="G12" s="79">
        <v>531848.72840000002</v>
      </c>
      <c r="H12" s="81">
        <v>-53.743432998306702</v>
      </c>
      <c r="I12" s="79">
        <v>60908.381000000001</v>
      </c>
      <c r="J12" s="81">
        <v>24.757998520995699</v>
      </c>
      <c r="K12" s="79">
        <v>153488.6231</v>
      </c>
      <c r="L12" s="81">
        <v>28.859450987454899</v>
      </c>
      <c r="M12" s="81">
        <v>-0.60317331819233699</v>
      </c>
      <c r="N12" s="79">
        <v>670852.44550000003</v>
      </c>
      <c r="O12" s="79">
        <v>14748375.878699999</v>
      </c>
      <c r="P12" s="79">
        <v>1677</v>
      </c>
      <c r="Q12" s="79">
        <v>1571</v>
      </c>
      <c r="R12" s="81">
        <v>6.7472947167409396</v>
      </c>
      <c r="S12" s="79">
        <v>146.69944150268299</v>
      </c>
      <c r="T12" s="79">
        <v>143.575393316359</v>
      </c>
      <c r="U12" s="82">
        <v>2.1295569733080502</v>
      </c>
    </row>
    <row r="13" spans="1:23" ht="12" thickBot="1" x14ac:dyDescent="0.25">
      <c r="A13" s="76"/>
      <c r="B13" s="77" t="s">
        <v>11</v>
      </c>
      <c r="C13" s="78"/>
      <c r="D13" s="79">
        <v>440062.73379999999</v>
      </c>
      <c r="E13" s="80"/>
      <c r="F13" s="80"/>
      <c r="G13" s="79">
        <v>826708.09299999999</v>
      </c>
      <c r="H13" s="81">
        <v>-46.769272307099598</v>
      </c>
      <c r="I13" s="79">
        <v>133091.33199999999</v>
      </c>
      <c r="J13" s="81">
        <v>30.243717946925099</v>
      </c>
      <c r="K13" s="79">
        <v>206165.6684</v>
      </c>
      <c r="L13" s="81">
        <v>24.938145658143402</v>
      </c>
      <c r="M13" s="81">
        <v>-0.35444473838496798</v>
      </c>
      <c r="N13" s="79">
        <v>1233453.9595000001</v>
      </c>
      <c r="O13" s="79">
        <v>17990990.7535</v>
      </c>
      <c r="P13" s="79">
        <v>13355</v>
      </c>
      <c r="Q13" s="79">
        <v>12586</v>
      </c>
      <c r="R13" s="81">
        <v>6.109963451454</v>
      </c>
      <c r="S13" s="79">
        <v>32.951159400973403</v>
      </c>
      <c r="T13" s="79">
        <v>32.872889639281702</v>
      </c>
      <c r="U13" s="82">
        <v>0.23753264866718801</v>
      </c>
    </row>
    <row r="14" spans="1:23" ht="12" thickBot="1" x14ac:dyDescent="0.25">
      <c r="A14" s="76"/>
      <c r="B14" s="77" t="s">
        <v>12</v>
      </c>
      <c r="C14" s="78"/>
      <c r="D14" s="79">
        <v>108600.121</v>
      </c>
      <c r="E14" s="80"/>
      <c r="F14" s="80"/>
      <c r="G14" s="79">
        <v>380951.48259999999</v>
      </c>
      <c r="H14" s="81">
        <v>-71.492401011592804</v>
      </c>
      <c r="I14" s="79">
        <v>25888.303</v>
      </c>
      <c r="J14" s="81">
        <v>23.8381898303778</v>
      </c>
      <c r="K14" s="79">
        <v>78086.384099999996</v>
      </c>
      <c r="L14" s="81">
        <v>20.4977241634707</v>
      </c>
      <c r="M14" s="81">
        <v>-0.668465849733206</v>
      </c>
      <c r="N14" s="79">
        <v>338524.72480000003</v>
      </c>
      <c r="O14" s="79">
        <v>6199132.9303000001</v>
      </c>
      <c r="P14" s="79">
        <v>2036</v>
      </c>
      <c r="Q14" s="79">
        <v>2005</v>
      </c>
      <c r="R14" s="81">
        <v>1.54613466334164</v>
      </c>
      <c r="S14" s="79">
        <v>53.339941552062903</v>
      </c>
      <c r="T14" s="79">
        <v>53.153237306733203</v>
      </c>
      <c r="U14" s="82">
        <v>0.35002709020117501</v>
      </c>
    </row>
    <row r="15" spans="1:23" ht="12" thickBot="1" x14ac:dyDescent="0.25">
      <c r="A15" s="76"/>
      <c r="B15" s="77" t="s">
        <v>13</v>
      </c>
      <c r="C15" s="78"/>
      <c r="D15" s="79">
        <v>115501.799</v>
      </c>
      <c r="E15" s="80"/>
      <c r="F15" s="80"/>
      <c r="G15" s="79">
        <v>286808.97100000002</v>
      </c>
      <c r="H15" s="81">
        <v>-59.728665879143698</v>
      </c>
      <c r="I15" s="79">
        <v>2670.1035999999999</v>
      </c>
      <c r="J15" s="81">
        <v>2.3117420015250199</v>
      </c>
      <c r="K15" s="79">
        <v>77162.872000000003</v>
      </c>
      <c r="L15" s="81">
        <v>26.903925540041801</v>
      </c>
      <c r="M15" s="81">
        <v>-0.96539652386189101</v>
      </c>
      <c r="N15" s="79">
        <v>344824.58649999998</v>
      </c>
      <c r="O15" s="79">
        <v>6341899.4639999997</v>
      </c>
      <c r="P15" s="79">
        <v>4421</v>
      </c>
      <c r="Q15" s="79">
        <v>4311</v>
      </c>
      <c r="R15" s="81">
        <v>2.55161215495245</v>
      </c>
      <c r="S15" s="79">
        <v>26.125717937118299</v>
      </c>
      <c r="T15" s="79">
        <v>27.111174715843202</v>
      </c>
      <c r="U15" s="82">
        <v>-3.7719797063444598</v>
      </c>
    </row>
    <row r="16" spans="1:23" ht="12" thickBot="1" x14ac:dyDescent="0.25">
      <c r="A16" s="76"/>
      <c r="B16" s="77" t="s">
        <v>14</v>
      </c>
      <c r="C16" s="78"/>
      <c r="D16" s="79">
        <v>1933681.0774999999</v>
      </c>
      <c r="E16" s="80"/>
      <c r="F16" s="80"/>
      <c r="G16" s="79">
        <v>2923843.9950999999</v>
      </c>
      <c r="H16" s="81">
        <v>-33.865107689035099</v>
      </c>
      <c r="I16" s="79">
        <v>-135594.58249999999</v>
      </c>
      <c r="J16" s="81">
        <v>-7.0122516105554604</v>
      </c>
      <c r="K16" s="79">
        <v>-73843.657300000006</v>
      </c>
      <c r="L16" s="81">
        <v>-2.5255676234352</v>
      </c>
      <c r="M16" s="81">
        <v>0.83623871646996495</v>
      </c>
      <c r="N16" s="79">
        <v>6327667.1798</v>
      </c>
      <c r="O16" s="79">
        <v>86305491.123999998</v>
      </c>
      <c r="P16" s="79">
        <v>67368</v>
      </c>
      <c r="Q16" s="79">
        <v>71908</v>
      </c>
      <c r="R16" s="81">
        <v>-6.3136229626745299</v>
      </c>
      <c r="S16" s="79">
        <v>28.7032578895024</v>
      </c>
      <c r="T16" s="79">
        <v>29.819250972075402</v>
      </c>
      <c r="U16" s="82">
        <v>-3.8880362879683599</v>
      </c>
    </row>
    <row r="17" spans="1:21" ht="12" thickBot="1" x14ac:dyDescent="0.25">
      <c r="A17" s="76"/>
      <c r="B17" s="77" t="s">
        <v>15</v>
      </c>
      <c r="C17" s="78"/>
      <c r="D17" s="79">
        <v>2138368.1332999999</v>
      </c>
      <c r="E17" s="80"/>
      <c r="F17" s="80"/>
      <c r="G17" s="79">
        <v>4786428.0922999997</v>
      </c>
      <c r="H17" s="81">
        <v>-55.324344332258399</v>
      </c>
      <c r="I17" s="79">
        <v>336915.3578</v>
      </c>
      <c r="J17" s="81">
        <v>15.7557229063296</v>
      </c>
      <c r="K17" s="79">
        <v>368286.02990000002</v>
      </c>
      <c r="L17" s="81">
        <v>7.6943813381938702</v>
      </c>
      <c r="M17" s="81">
        <v>-8.5180184837632997E-2</v>
      </c>
      <c r="N17" s="79">
        <v>7668553.9534999998</v>
      </c>
      <c r="O17" s="79">
        <v>126754026.5493</v>
      </c>
      <c r="P17" s="79">
        <v>17736</v>
      </c>
      <c r="Q17" s="79">
        <v>20148</v>
      </c>
      <c r="R17" s="81">
        <v>-11.971411554496701</v>
      </c>
      <c r="S17" s="79">
        <v>120.56653886445601</v>
      </c>
      <c r="T17" s="79">
        <v>128.17963808814801</v>
      </c>
      <c r="U17" s="82">
        <v>-6.3144378991006898</v>
      </c>
    </row>
    <row r="18" spans="1:21" ht="12" customHeight="1" thickBot="1" x14ac:dyDescent="0.25">
      <c r="A18" s="76"/>
      <c r="B18" s="77" t="s">
        <v>16</v>
      </c>
      <c r="C18" s="78"/>
      <c r="D18" s="79">
        <v>3410926.5962</v>
      </c>
      <c r="E18" s="80"/>
      <c r="F18" s="80"/>
      <c r="G18" s="79">
        <v>11977908.783399999</v>
      </c>
      <c r="H18" s="81">
        <v>-71.523187746035006</v>
      </c>
      <c r="I18" s="79">
        <v>461733.1127</v>
      </c>
      <c r="J18" s="81">
        <v>13.536882125062499</v>
      </c>
      <c r="K18" s="79">
        <v>1353126.7148</v>
      </c>
      <c r="L18" s="81">
        <v>11.296852725037301</v>
      </c>
      <c r="M18" s="81">
        <v>-0.65876579949997804</v>
      </c>
      <c r="N18" s="79">
        <v>10493189.7094</v>
      </c>
      <c r="O18" s="79">
        <v>211029392.49790001</v>
      </c>
      <c r="P18" s="79">
        <v>103355</v>
      </c>
      <c r="Q18" s="79">
        <v>104625</v>
      </c>
      <c r="R18" s="81">
        <v>-1.2138590203106401</v>
      </c>
      <c r="S18" s="79">
        <v>33.002047275893801</v>
      </c>
      <c r="T18" s="79">
        <v>33.644857346714502</v>
      </c>
      <c r="U18" s="82">
        <v>-1.94778846732404</v>
      </c>
    </row>
    <row r="19" spans="1:21" ht="12" customHeight="1" thickBot="1" x14ac:dyDescent="0.25">
      <c r="A19" s="76"/>
      <c r="B19" s="77" t="s">
        <v>17</v>
      </c>
      <c r="C19" s="78"/>
      <c r="D19" s="79">
        <v>1073719.0089</v>
      </c>
      <c r="E19" s="80"/>
      <c r="F19" s="80"/>
      <c r="G19" s="79">
        <v>1786548.1366999999</v>
      </c>
      <c r="H19" s="81">
        <v>-39.899799683914097</v>
      </c>
      <c r="I19" s="79">
        <v>120078.5505</v>
      </c>
      <c r="J19" s="81">
        <v>11.183424108605299</v>
      </c>
      <c r="K19" s="79">
        <v>128518.9179</v>
      </c>
      <c r="L19" s="81">
        <v>7.1937002569319004</v>
      </c>
      <c r="M19" s="81">
        <v>-6.5674124385075999E-2</v>
      </c>
      <c r="N19" s="79">
        <v>3602554.7154000001</v>
      </c>
      <c r="O19" s="79">
        <v>43326963.520099998</v>
      </c>
      <c r="P19" s="79">
        <v>18168</v>
      </c>
      <c r="Q19" s="79">
        <v>19412</v>
      </c>
      <c r="R19" s="81">
        <v>-6.4084071708221702</v>
      </c>
      <c r="S19" s="79">
        <v>59.099461079920701</v>
      </c>
      <c r="T19" s="79">
        <v>64.265031758706002</v>
      </c>
      <c r="U19" s="82">
        <v>-8.74047002188356</v>
      </c>
    </row>
    <row r="20" spans="1:21" ht="12" thickBot="1" x14ac:dyDescent="0.25">
      <c r="A20" s="76"/>
      <c r="B20" s="77" t="s">
        <v>18</v>
      </c>
      <c r="C20" s="78"/>
      <c r="D20" s="79">
        <v>1100938.7318</v>
      </c>
      <c r="E20" s="80"/>
      <c r="F20" s="80"/>
      <c r="G20" s="79">
        <v>3172890.6823</v>
      </c>
      <c r="H20" s="81">
        <v>-65.301712474949198</v>
      </c>
      <c r="I20" s="79">
        <v>138089.21359999999</v>
      </c>
      <c r="J20" s="81">
        <v>12.5428608887461</v>
      </c>
      <c r="K20" s="79">
        <v>281884.55719999998</v>
      </c>
      <c r="L20" s="81">
        <v>8.8841559771502894</v>
      </c>
      <c r="M20" s="81">
        <v>-0.51012139518510702</v>
      </c>
      <c r="N20" s="79">
        <v>3494909.1978000002</v>
      </c>
      <c r="O20" s="79">
        <v>81872594.292099997</v>
      </c>
      <c r="P20" s="79">
        <v>41790</v>
      </c>
      <c r="Q20" s="79">
        <v>42034</v>
      </c>
      <c r="R20" s="81">
        <v>-0.58048246657467195</v>
      </c>
      <c r="S20" s="79">
        <v>26.344549696099499</v>
      </c>
      <c r="T20" s="79">
        <v>29.030653304467801</v>
      </c>
      <c r="U20" s="82">
        <v>-10.196050565882199</v>
      </c>
    </row>
    <row r="21" spans="1:21" ht="12" customHeight="1" thickBot="1" x14ac:dyDescent="0.25">
      <c r="A21" s="76"/>
      <c r="B21" s="77" t="s">
        <v>19</v>
      </c>
      <c r="C21" s="78"/>
      <c r="D21" s="79">
        <v>692939.22479999997</v>
      </c>
      <c r="E21" s="80"/>
      <c r="F21" s="80"/>
      <c r="G21" s="79">
        <v>1190555.1401</v>
      </c>
      <c r="H21" s="81">
        <v>-41.796965007282502</v>
      </c>
      <c r="I21" s="79">
        <v>101866.44990000001</v>
      </c>
      <c r="J21" s="81">
        <v>14.7006326463048</v>
      </c>
      <c r="K21" s="79">
        <v>159770.24309999999</v>
      </c>
      <c r="L21" s="81">
        <v>13.419810449651299</v>
      </c>
      <c r="M21" s="81">
        <v>-0.36241913435506301</v>
      </c>
      <c r="N21" s="79">
        <v>2239786.8369</v>
      </c>
      <c r="O21" s="79">
        <v>29043810.6349</v>
      </c>
      <c r="P21" s="79">
        <v>37111</v>
      </c>
      <c r="Q21" s="79">
        <v>36808</v>
      </c>
      <c r="R21" s="81">
        <v>0.82319061073679001</v>
      </c>
      <c r="S21" s="79">
        <v>18.672070943925</v>
      </c>
      <c r="T21" s="79">
        <v>20.616084033362299</v>
      </c>
      <c r="U21" s="82">
        <v>-10.411341598237801</v>
      </c>
    </row>
    <row r="22" spans="1:21" ht="12" customHeight="1" thickBot="1" x14ac:dyDescent="0.25">
      <c r="A22" s="76"/>
      <c r="B22" s="77" t="s">
        <v>20</v>
      </c>
      <c r="C22" s="78"/>
      <c r="D22" s="79">
        <v>2096773.2433</v>
      </c>
      <c r="E22" s="80"/>
      <c r="F22" s="80"/>
      <c r="G22" s="79">
        <v>3205938.4276000001</v>
      </c>
      <c r="H22" s="81">
        <v>-34.597207942335103</v>
      </c>
      <c r="I22" s="79">
        <v>175205.5362</v>
      </c>
      <c r="J22" s="81">
        <v>8.3559601287287197</v>
      </c>
      <c r="K22" s="79">
        <v>124454.8072</v>
      </c>
      <c r="L22" s="81">
        <v>3.8820086539580898</v>
      </c>
      <c r="M22" s="81">
        <v>0.40778440095482299</v>
      </c>
      <c r="N22" s="79">
        <v>6281092.2703999998</v>
      </c>
      <c r="O22" s="79">
        <v>73079626.998899996</v>
      </c>
      <c r="P22" s="79">
        <v>92119</v>
      </c>
      <c r="Q22" s="79">
        <v>89400</v>
      </c>
      <c r="R22" s="81">
        <v>3.0413870246085</v>
      </c>
      <c r="S22" s="79">
        <v>22.761571915674299</v>
      </c>
      <c r="T22" s="79">
        <v>23.236240347874698</v>
      </c>
      <c r="U22" s="82">
        <v>-2.0853938996786101</v>
      </c>
    </row>
    <row r="23" spans="1:21" ht="12" thickBot="1" x14ac:dyDescent="0.25">
      <c r="A23" s="76"/>
      <c r="B23" s="77" t="s">
        <v>21</v>
      </c>
      <c r="C23" s="78"/>
      <c r="D23" s="79">
        <v>2784818.0326999999</v>
      </c>
      <c r="E23" s="80"/>
      <c r="F23" s="80"/>
      <c r="G23" s="79">
        <v>5326205.2725</v>
      </c>
      <c r="H23" s="81">
        <v>-47.714782096769099</v>
      </c>
      <c r="I23" s="79">
        <v>379536.24579999998</v>
      </c>
      <c r="J23" s="81">
        <v>13.6287628614651</v>
      </c>
      <c r="K23" s="79">
        <v>632064.80350000004</v>
      </c>
      <c r="L23" s="81">
        <v>11.867075547453</v>
      </c>
      <c r="M23" s="81">
        <v>-0.39952953605650399</v>
      </c>
      <c r="N23" s="79">
        <v>7389897.5362999998</v>
      </c>
      <c r="O23" s="79">
        <v>140173732.10429999</v>
      </c>
      <c r="P23" s="79">
        <v>80823</v>
      </c>
      <c r="Q23" s="79">
        <v>75485</v>
      </c>
      <c r="R23" s="81">
        <v>7.07160362986024</v>
      </c>
      <c r="S23" s="79">
        <v>34.455761759647601</v>
      </c>
      <c r="T23" s="79">
        <v>34.1070859839703</v>
      </c>
      <c r="U23" s="82">
        <v>1.0119520157747499</v>
      </c>
    </row>
    <row r="24" spans="1:21" ht="12" thickBot="1" x14ac:dyDescent="0.25">
      <c r="A24" s="76"/>
      <c r="B24" s="77" t="s">
        <v>22</v>
      </c>
      <c r="C24" s="78"/>
      <c r="D24" s="79">
        <v>431941.56780000002</v>
      </c>
      <c r="E24" s="80"/>
      <c r="F24" s="80"/>
      <c r="G24" s="79">
        <v>941805.46660000004</v>
      </c>
      <c r="H24" s="81">
        <v>-54.136859137232797</v>
      </c>
      <c r="I24" s="79">
        <v>75378.9709</v>
      </c>
      <c r="J24" s="81">
        <v>17.451196300445499</v>
      </c>
      <c r="K24" s="79">
        <v>147203.84080000001</v>
      </c>
      <c r="L24" s="81">
        <v>15.629962451950799</v>
      </c>
      <c r="M24" s="81">
        <v>-0.48792796104814701</v>
      </c>
      <c r="N24" s="79">
        <v>1415239.5833999999</v>
      </c>
      <c r="O24" s="79">
        <v>20546478.891100001</v>
      </c>
      <c r="P24" s="79">
        <v>26125</v>
      </c>
      <c r="Q24" s="79">
        <v>27022</v>
      </c>
      <c r="R24" s="81">
        <v>-3.3195174302420298</v>
      </c>
      <c r="S24" s="79">
        <v>16.533648528229701</v>
      </c>
      <c r="T24" s="79">
        <v>17.231451754126301</v>
      </c>
      <c r="U24" s="82">
        <v>-4.2205035670449398</v>
      </c>
    </row>
    <row r="25" spans="1:21" ht="12" thickBot="1" x14ac:dyDescent="0.25">
      <c r="A25" s="76"/>
      <c r="B25" s="77" t="s">
        <v>23</v>
      </c>
      <c r="C25" s="78"/>
      <c r="D25" s="79">
        <v>547515.90650000004</v>
      </c>
      <c r="E25" s="80"/>
      <c r="F25" s="80"/>
      <c r="G25" s="79">
        <v>1037935.9429</v>
      </c>
      <c r="H25" s="81">
        <v>-47.249547503843402</v>
      </c>
      <c r="I25" s="79">
        <v>50887.962399999997</v>
      </c>
      <c r="J25" s="81">
        <v>9.2943349765492194</v>
      </c>
      <c r="K25" s="79">
        <v>86732.819099999993</v>
      </c>
      <c r="L25" s="81">
        <v>8.3562786020944504</v>
      </c>
      <c r="M25" s="81">
        <v>-0.41327904560178202</v>
      </c>
      <c r="N25" s="79">
        <v>1787383.0655</v>
      </c>
      <c r="O25" s="79">
        <v>29846134.5286</v>
      </c>
      <c r="P25" s="79">
        <v>21213</v>
      </c>
      <c r="Q25" s="79">
        <v>22533</v>
      </c>
      <c r="R25" s="81">
        <v>-5.8580748235920597</v>
      </c>
      <c r="S25" s="79">
        <v>25.8103948757837</v>
      </c>
      <c r="T25" s="79">
        <v>26.817470492167001</v>
      </c>
      <c r="U25" s="82">
        <v>-3.9018218095074801</v>
      </c>
    </row>
    <row r="26" spans="1:21" ht="12" thickBot="1" x14ac:dyDescent="0.25">
      <c r="A26" s="76"/>
      <c r="B26" s="77" t="s">
        <v>24</v>
      </c>
      <c r="C26" s="78"/>
      <c r="D26" s="79">
        <v>628335.90350000001</v>
      </c>
      <c r="E26" s="80"/>
      <c r="F26" s="80"/>
      <c r="G26" s="79">
        <v>2709824.9109999998</v>
      </c>
      <c r="H26" s="81">
        <v>-76.812675204608496</v>
      </c>
      <c r="I26" s="79">
        <v>138646.8909</v>
      </c>
      <c r="J26" s="81">
        <v>22.0657279215941</v>
      </c>
      <c r="K26" s="79">
        <v>447887.55290000001</v>
      </c>
      <c r="L26" s="81">
        <v>16.528283841582901</v>
      </c>
      <c r="M26" s="81">
        <v>-0.69044263453564703</v>
      </c>
      <c r="N26" s="79">
        <v>1828314.1189999999</v>
      </c>
      <c r="O26" s="79">
        <v>50542288.773699999</v>
      </c>
      <c r="P26" s="79">
        <v>38081</v>
      </c>
      <c r="Q26" s="79">
        <v>37259</v>
      </c>
      <c r="R26" s="81">
        <v>2.2061783730105602</v>
      </c>
      <c r="S26" s="79">
        <v>16.499984336020599</v>
      </c>
      <c r="T26" s="79">
        <v>16.585352513486701</v>
      </c>
      <c r="U26" s="82">
        <v>-0.51738338490248703</v>
      </c>
    </row>
    <row r="27" spans="1:21" ht="12" thickBot="1" x14ac:dyDescent="0.25">
      <c r="A27" s="76"/>
      <c r="B27" s="77" t="s">
        <v>25</v>
      </c>
      <c r="C27" s="78"/>
      <c r="D27" s="79">
        <v>317777.79599999997</v>
      </c>
      <c r="E27" s="80"/>
      <c r="F27" s="80"/>
      <c r="G27" s="79">
        <v>580204.47939999995</v>
      </c>
      <c r="H27" s="81">
        <v>-45.230034016866</v>
      </c>
      <c r="I27" s="79">
        <v>83430.277000000002</v>
      </c>
      <c r="J27" s="81">
        <v>26.254281466537702</v>
      </c>
      <c r="K27" s="79">
        <v>140985.79500000001</v>
      </c>
      <c r="L27" s="81">
        <v>24.299328944477601</v>
      </c>
      <c r="M27" s="81">
        <v>-0.40823629075539097</v>
      </c>
      <c r="N27" s="79">
        <v>925010.77020000003</v>
      </c>
      <c r="O27" s="79">
        <v>12494800.0996</v>
      </c>
      <c r="P27" s="79">
        <v>30673</v>
      </c>
      <c r="Q27" s="79">
        <v>28785</v>
      </c>
      <c r="R27" s="81">
        <v>6.5589716866423498</v>
      </c>
      <c r="S27" s="79">
        <v>10.360179832425899</v>
      </c>
      <c r="T27" s="79">
        <v>10.4939867535175</v>
      </c>
      <c r="U27" s="82">
        <v>-1.29155017823868</v>
      </c>
    </row>
    <row r="28" spans="1:21" ht="12" thickBot="1" x14ac:dyDescent="0.25">
      <c r="A28" s="76"/>
      <c r="B28" s="77" t="s">
        <v>26</v>
      </c>
      <c r="C28" s="78"/>
      <c r="D28" s="79">
        <v>879175.29059999995</v>
      </c>
      <c r="E28" s="80"/>
      <c r="F28" s="80"/>
      <c r="G28" s="79">
        <v>2170351.7639000001</v>
      </c>
      <c r="H28" s="81">
        <v>-59.491576194074099</v>
      </c>
      <c r="I28" s="79">
        <v>44498.528299999998</v>
      </c>
      <c r="J28" s="81">
        <v>5.06139432895477</v>
      </c>
      <c r="K28" s="79">
        <v>146335.08590000001</v>
      </c>
      <c r="L28" s="81">
        <v>6.7424593715188399</v>
      </c>
      <c r="M28" s="81">
        <v>-0.69591347128870595</v>
      </c>
      <c r="N28" s="79">
        <v>2809999.3015000001</v>
      </c>
      <c r="O28" s="79">
        <v>58469570.812399998</v>
      </c>
      <c r="P28" s="79">
        <v>32892</v>
      </c>
      <c r="Q28" s="79">
        <v>33555</v>
      </c>
      <c r="R28" s="81">
        <v>-1.9758605274921801</v>
      </c>
      <c r="S28" s="79">
        <v>26.729152699744599</v>
      </c>
      <c r="T28" s="79">
        <v>27.6754329220682</v>
      </c>
      <c r="U28" s="82">
        <v>-3.5402552147964998</v>
      </c>
    </row>
    <row r="29" spans="1:21" ht="12" thickBot="1" x14ac:dyDescent="0.25">
      <c r="A29" s="76"/>
      <c r="B29" s="77" t="s">
        <v>27</v>
      </c>
      <c r="C29" s="78"/>
      <c r="D29" s="79">
        <v>918702.67619999999</v>
      </c>
      <c r="E29" s="80"/>
      <c r="F29" s="80"/>
      <c r="G29" s="79">
        <v>1145368.0984</v>
      </c>
      <c r="H29" s="81">
        <v>-19.789744669563898</v>
      </c>
      <c r="I29" s="79">
        <v>184546.0711</v>
      </c>
      <c r="J29" s="81">
        <v>20.087681888914499</v>
      </c>
      <c r="K29" s="79">
        <v>249954.2316</v>
      </c>
      <c r="L29" s="81">
        <v>21.823048149251601</v>
      </c>
      <c r="M29" s="81">
        <v>-0.26168054880011898</v>
      </c>
      <c r="N29" s="79">
        <v>2791154.0460000001</v>
      </c>
      <c r="O29" s="79">
        <v>33331023.4661</v>
      </c>
      <c r="P29" s="79">
        <v>92482</v>
      </c>
      <c r="Q29" s="79">
        <v>90101</v>
      </c>
      <c r="R29" s="81">
        <v>2.6425899823531398</v>
      </c>
      <c r="S29" s="79">
        <v>9.9338538980558404</v>
      </c>
      <c r="T29" s="79">
        <v>10.409117842199301</v>
      </c>
      <c r="U29" s="82">
        <v>-4.78428562590884</v>
      </c>
    </row>
    <row r="30" spans="1:21" ht="12" thickBot="1" x14ac:dyDescent="0.25">
      <c r="A30" s="76"/>
      <c r="B30" s="77" t="s">
        <v>28</v>
      </c>
      <c r="C30" s="78"/>
      <c r="D30" s="79">
        <v>1415623.3463000001</v>
      </c>
      <c r="E30" s="80"/>
      <c r="F30" s="80"/>
      <c r="G30" s="79">
        <v>2682911.7489999998</v>
      </c>
      <c r="H30" s="81">
        <v>-47.235560512654096</v>
      </c>
      <c r="I30" s="79">
        <v>164094.35690000001</v>
      </c>
      <c r="J30" s="81">
        <v>11.5916678916671</v>
      </c>
      <c r="K30" s="79">
        <v>391888.79960000003</v>
      </c>
      <c r="L30" s="81">
        <v>14.606846451288201</v>
      </c>
      <c r="M30" s="81">
        <v>-0.58127316456226696</v>
      </c>
      <c r="N30" s="79">
        <v>4057291.2442000001</v>
      </c>
      <c r="O30" s="79">
        <v>65253622.262199998</v>
      </c>
      <c r="P30" s="79">
        <v>65704</v>
      </c>
      <c r="Q30" s="79">
        <v>64719</v>
      </c>
      <c r="R30" s="81">
        <v>1.5219641836246001</v>
      </c>
      <c r="S30" s="79">
        <v>21.545466734141002</v>
      </c>
      <c r="T30" s="79">
        <v>20.8301029759422</v>
      </c>
      <c r="U30" s="82">
        <v>3.3202518517052</v>
      </c>
    </row>
    <row r="31" spans="1:21" ht="12" thickBot="1" x14ac:dyDescent="0.25">
      <c r="A31" s="76"/>
      <c r="B31" s="77" t="s">
        <v>29</v>
      </c>
      <c r="C31" s="78"/>
      <c r="D31" s="79">
        <v>454159.04460000002</v>
      </c>
      <c r="E31" s="80"/>
      <c r="F31" s="80"/>
      <c r="G31" s="79">
        <v>2087966.3925999999</v>
      </c>
      <c r="H31" s="81">
        <v>-78.248737804899903</v>
      </c>
      <c r="I31" s="79">
        <v>30479.342499999999</v>
      </c>
      <c r="J31" s="81">
        <v>6.7111605201751798</v>
      </c>
      <c r="K31" s="79">
        <v>50540.986199999999</v>
      </c>
      <c r="L31" s="81">
        <v>2.4205842766015402</v>
      </c>
      <c r="M31" s="81">
        <v>-0.396938113170415</v>
      </c>
      <c r="N31" s="79">
        <v>1261281.4125999999</v>
      </c>
      <c r="O31" s="79">
        <v>69771087.783399999</v>
      </c>
      <c r="P31" s="79">
        <v>19398</v>
      </c>
      <c r="Q31" s="79">
        <v>18037</v>
      </c>
      <c r="R31" s="81">
        <v>7.5456007096523798</v>
      </c>
      <c r="S31" s="79">
        <v>23.4126737086298</v>
      </c>
      <c r="T31" s="79">
        <v>23.9015009924045</v>
      </c>
      <c r="U31" s="82">
        <v>-2.08787466932736</v>
      </c>
    </row>
    <row r="32" spans="1:21" ht="12" thickBot="1" x14ac:dyDescent="0.25">
      <c r="A32" s="76"/>
      <c r="B32" s="77" t="s">
        <v>30</v>
      </c>
      <c r="C32" s="78"/>
      <c r="D32" s="79">
        <v>210275.72510000001</v>
      </c>
      <c r="E32" s="80"/>
      <c r="F32" s="80"/>
      <c r="G32" s="79">
        <v>229950.64920000001</v>
      </c>
      <c r="H32" s="81">
        <v>-8.5561507081842194</v>
      </c>
      <c r="I32" s="79">
        <v>53836.145199999999</v>
      </c>
      <c r="J32" s="81">
        <v>25.602643944942901</v>
      </c>
      <c r="K32" s="79">
        <v>56360.706200000001</v>
      </c>
      <c r="L32" s="81">
        <v>24.5099139298277</v>
      </c>
      <c r="M32" s="81">
        <v>-4.4792927026880001E-2</v>
      </c>
      <c r="N32" s="79">
        <v>603011.09510000004</v>
      </c>
      <c r="O32" s="79">
        <v>6602009.9707000004</v>
      </c>
      <c r="P32" s="79">
        <v>28740</v>
      </c>
      <c r="Q32" s="79">
        <v>26950</v>
      </c>
      <c r="R32" s="81">
        <v>6.6419294990723596</v>
      </c>
      <c r="S32" s="79">
        <v>7.3164831280445402</v>
      </c>
      <c r="T32" s="79">
        <v>7.4501082820037103</v>
      </c>
      <c r="U32" s="82">
        <v>-1.82635771340714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79">
        <v>2.5663999999999998</v>
      </c>
      <c r="H33" s="80"/>
      <c r="I33" s="80"/>
      <c r="J33" s="80"/>
      <c r="K33" s="79">
        <v>3.2899999999999999E-2</v>
      </c>
      <c r="L33" s="81">
        <v>1.28195137157107</v>
      </c>
      <c r="M33" s="80"/>
      <c r="N33" s="80"/>
      <c r="O33" s="79">
        <v>27.777799999999999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247106.23790000001</v>
      </c>
      <c r="E34" s="80"/>
      <c r="F34" s="80"/>
      <c r="G34" s="79">
        <v>666896.46270000003</v>
      </c>
      <c r="H34" s="81">
        <v>-62.946836320054203</v>
      </c>
      <c r="I34" s="79">
        <v>40313.015899999999</v>
      </c>
      <c r="J34" s="81">
        <v>16.314042187924901</v>
      </c>
      <c r="K34" s="79">
        <v>93506.765899999999</v>
      </c>
      <c r="L34" s="81">
        <v>14.0211818670365</v>
      </c>
      <c r="M34" s="81">
        <v>-0.56887594697572597</v>
      </c>
      <c r="N34" s="79">
        <v>826121.70629999996</v>
      </c>
      <c r="O34" s="79">
        <v>15877232.325099999</v>
      </c>
      <c r="P34" s="79">
        <v>10264</v>
      </c>
      <c r="Q34" s="79">
        <v>10866</v>
      </c>
      <c r="R34" s="81">
        <v>-5.5402171912387299</v>
      </c>
      <c r="S34" s="79">
        <v>24.0750426636789</v>
      </c>
      <c r="T34" s="79">
        <v>25.3432965948831</v>
      </c>
      <c r="U34" s="82">
        <v>-5.2679197662133701</v>
      </c>
    </row>
    <row r="35" spans="1:21" ht="12" customHeight="1" thickBot="1" x14ac:dyDescent="0.25">
      <c r="A35" s="76"/>
      <c r="B35" s="77" t="s">
        <v>61</v>
      </c>
      <c r="C35" s="78"/>
      <c r="D35" s="79">
        <v>232730.82</v>
      </c>
      <c r="E35" s="80"/>
      <c r="F35" s="80"/>
      <c r="G35" s="79">
        <v>220861.7</v>
      </c>
      <c r="H35" s="81">
        <v>5.3740055428351798</v>
      </c>
      <c r="I35" s="79">
        <v>23177.06</v>
      </c>
      <c r="J35" s="81">
        <v>9.9587411757497399</v>
      </c>
      <c r="K35" s="79">
        <v>5745.74</v>
      </c>
      <c r="L35" s="81">
        <v>2.6015103569337699</v>
      </c>
      <c r="M35" s="81">
        <v>3.0337815494609899</v>
      </c>
      <c r="N35" s="79">
        <v>739535.17</v>
      </c>
      <c r="O35" s="79">
        <v>23914762.190000001</v>
      </c>
      <c r="P35" s="79">
        <v>157</v>
      </c>
      <c r="Q35" s="79">
        <v>200</v>
      </c>
      <c r="R35" s="81">
        <v>-21.5</v>
      </c>
      <c r="S35" s="79">
        <v>1482.36191082803</v>
      </c>
      <c r="T35" s="79">
        <v>1471.6184499999999</v>
      </c>
      <c r="U35" s="82">
        <v>0.72475289263364495</v>
      </c>
    </row>
    <row r="36" spans="1:21" ht="12" customHeight="1" thickBot="1" x14ac:dyDescent="0.25">
      <c r="A36" s="76"/>
      <c r="B36" s="77" t="s">
        <v>35</v>
      </c>
      <c r="C36" s="78"/>
      <c r="D36" s="79">
        <v>220223.37</v>
      </c>
      <c r="E36" s="80"/>
      <c r="F36" s="80"/>
      <c r="G36" s="79">
        <v>1116040.52</v>
      </c>
      <c r="H36" s="81">
        <v>-80.267439572892897</v>
      </c>
      <c r="I36" s="79">
        <v>-15765.6</v>
      </c>
      <c r="J36" s="81">
        <v>-7.1589132434037301</v>
      </c>
      <c r="K36" s="79">
        <v>-118381.39</v>
      </c>
      <c r="L36" s="81">
        <v>-10.6072663024816</v>
      </c>
      <c r="M36" s="81">
        <v>-0.86682366206377504</v>
      </c>
      <c r="N36" s="79">
        <v>466772.08</v>
      </c>
      <c r="O36" s="79">
        <v>23350984.800000001</v>
      </c>
      <c r="P36" s="79">
        <v>81</v>
      </c>
      <c r="Q36" s="79">
        <v>48</v>
      </c>
      <c r="R36" s="81">
        <v>68.75</v>
      </c>
      <c r="S36" s="79">
        <v>2718.8070370370401</v>
      </c>
      <c r="T36" s="79">
        <v>2745.2681250000001</v>
      </c>
      <c r="U36" s="82">
        <v>-0.97326097816049795</v>
      </c>
    </row>
    <row r="37" spans="1:21" ht="12" customHeight="1" thickBot="1" x14ac:dyDescent="0.25">
      <c r="A37" s="76"/>
      <c r="B37" s="77" t="s">
        <v>36</v>
      </c>
      <c r="C37" s="78"/>
      <c r="D37" s="79">
        <v>21907.7</v>
      </c>
      <c r="E37" s="80"/>
      <c r="F37" s="80"/>
      <c r="G37" s="79">
        <v>157417.1</v>
      </c>
      <c r="H37" s="81">
        <v>-86.083024017085805</v>
      </c>
      <c r="I37" s="79">
        <v>823.09</v>
      </c>
      <c r="J37" s="81">
        <v>3.7570808437216101</v>
      </c>
      <c r="K37" s="79">
        <v>1716.26</v>
      </c>
      <c r="L37" s="81">
        <v>1.0902627478209199</v>
      </c>
      <c r="M37" s="81">
        <v>-0.52041648701245702</v>
      </c>
      <c r="N37" s="79">
        <v>35664.11</v>
      </c>
      <c r="O37" s="79">
        <v>6137090.8899999997</v>
      </c>
      <c r="P37" s="79">
        <v>10</v>
      </c>
      <c r="Q37" s="79">
        <v>3</v>
      </c>
      <c r="R37" s="81">
        <v>233.333333333333</v>
      </c>
      <c r="S37" s="79">
        <v>2190.77</v>
      </c>
      <c r="T37" s="79">
        <v>2662.96333333333</v>
      </c>
      <c r="U37" s="82">
        <v>-21.553761158557599</v>
      </c>
    </row>
    <row r="38" spans="1:21" ht="12" customHeight="1" thickBot="1" x14ac:dyDescent="0.25">
      <c r="A38" s="76"/>
      <c r="B38" s="77" t="s">
        <v>37</v>
      </c>
      <c r="C38" s="78"/>
      <c r="D38" s="79">
        <v>126997.54</v>
      </c>
      <c r="E38" s="80"/>
      <c r="F38" s="80"/>
      <c r="G38" s="79">
        <v>629478.09</v>
      </c>
      <c r="H38" s="81">
        <v>-79.824946726898801</v>
      </c>
      <c r="I38" s="79">
        <v>-12258.13</v>
      </c>
      <c r="J38" s="81">
        <v>-9.6522578311359393</v>
      </c>
      <c r="K38" s="79">
        <v>-83927.49</v>
      </c>
      <c r="L38" s="81">
        <v>-13.3328691392579</v>
      </c>
      <c r="M38" s="81">
        <v>-0.853943803156749</v>
      </c>
      <c r="N38" s="79">
        <v>307760.67</v>
      </c>
      <c r="O38" s="79">
        <v>13943594.310000001</v>
      </c>
      <c r="P38" s="79">
        <v>86</v>
      </c>
      <c r="Q38" s="79">
        <v>50</v>
      </c>
      <c r="R38" s="81">
        <v>72</v>
      </c>
      <c r="S38" s="79">
        <v>1476.71558139535</v>
      </c>
      <c r="T38" s="79">
        <v>1566.3602000000001</v>
      </c>
      <c r="U38" s="82">
        <v>-6.0705405789749802</v>
      </c>
    </row>
    <row r="39" spans="1:21" ht="12" customHeight="1" thickBot="1" x14ac:dyDescent="0.25">
      <c r="A39" s="76"/>
      <c r="B39" s="77" t="s">
        <v>74</v>
      </c>
      <c r="C39" s="78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79">
        <v>6.16</v>
      </c>
      <c r="P39" s="80"/>
      <c r="Q39" s="80"/>
      <c r="R39" s="80"/>
      <c r="S39" s="80"/>
      <c r="T39" s="80"/>
      <c r="U39" s="83"/>
    </row>
    <row r="40" spans="1:21" ht="12" customHeight="1" thickBot="1" x14ac:dyDescent="0.25">
      <c r="A40" s="76"/>
      <c r="B40" s="77" t="s">
        <v>32</v>
      </c>
      <c r="C40" s="78"/>
      <c r="D40" s="79">
        <v>47958.888599999998</v>
      </c>
      <c r="E40" s="80"/>
      <c r="F40" s="80"/>
      <c r="G40" s="79">
        <v>218789.74309999999</v>
      </c>
      <c r="H40" s="81">
        <v>-78.079919140414205</v>
      </c>
      <c r="I40" s="79">
        <v>4862.0286999999998</v>
      </c>
      <c r="J40" s="81">
        <v>10.1379094510543</v>
      </c>
      <c r="K40" s="79">
        <v>15953.821099999999</v>
      </c>
      <c r="L40" s="81">
        <v>7.2918505565903802</v>
      </c>
      <c r="M40" s="81">
        <v>-0.69524362411209395</v>
      </c>
      <c r="N40" s="79">
        <v>120267.3487</v>
      </c>
      <c r="O40" s="79">
        <v>1176929.2191000001</v>
      </c>
      <c r="P40" s="79">
        <v>98</v>
      </c>
      <c r="Q40" s="79">
        <v>75</v>
      </c>
      <c r="R40" s="81">
        <v>30.6666666666667</v>
      </c>
      <c r="S40" s="79">
        <v>489.37641428571402</v>
      </c>
      <c r="T40" s="79">
        <v>501.81196133333299</v>
      </c>
      <c r="U40" s="82">
        <v>-2.5411006097974398</v>
      </c>
    </row>
    <row r="41" spans="1:21" ht="12" thickBot="1" x14ac:dyDescent="0.25">
      <c r="A41" s="76"/>
      <c r="B41" s="77" t="s">
        <v>33</v>
      </c>
      <c r="C41" s="78"/>
      <c r="D41" s="79">
        <v>589250.38639999996</v>
      </c>
      <c r="E41" s="80"/>
      <c r="F41" s="80"/>
      <c r="G41" s="79">
        <v>1412460.618</v>
      </c>
      <c r="H41" s="81">
        <v>-58.281995342683601</v>
      </c>
      <c r="I41" s="79">
        <v>42597.877</v>
      </c>
      <c r="J41" s="81">
        <v>7.2291640333491998</v>
      </c>
      <c r="K41" s="79">
        <v>37005.171999999999</v>
      </c>
      <c r="L41" s="81">
        <v>2.61990823166441</v>
      </c>
      <c r="M41" s="81">
        <v>0.15113306323775499</v>
      </c>
      <c r="N41" s="79">
        <v>1710280.8174999999</v>
      </c>
      <c r="O41" s="79">
        <v>29173363.1142</v>
      </c>
      <c r="P41" s="79">
        <v>3041</v>
      </c>
      <c r="Q41" s="79">
        <v>3034</v>
      </c>
      <c r="R41" s="81">
        <v>0.230718523401441</v>
      </c>
      <c r="S41" s="79">
        <v>193.76862426833301</v>
      </c>
      <c r="T41" s="79">
        <v>190.54743935398801</v>
      </c>
      <c r="U41" s="82">
        <v>1.6623872551646299</v>
      </c>
    </row>
    <row r="42" spans="1:21" ht="12" customHeight="1" thickBot="1" x14ac:dyDescent="0.25">
      <c r="A42" s="76"/>
      <c r="B42" s="77" t="s">
        <v>38</v>
      </c>
      <c r="C42" s="78"/>
      <c r="D42" s="79">
        <v>134438.14000000001</v>
      </c>
      <c r="E42" s="80"/>
      <c r="F42" s="80"/>
      <c r="G42" s="79">
        <v>484962.55</v>
      </c>
      <c r="H42" s="81">
        <v>-72.278655331220904</v>
      </c>
      <c r="I42" s="79">
        <v>-1748.2</v>
      </c>
      <c r="J42" s="81">
        <v>-1.3003750275033601</v>
      </c>
      <c r="K42" s="79">
        <v>-46046.29</v>
      </c>
      <c r="L42" s="81">
        <v>-9.4948135685941093</v>
      </c>
      <c r="M42" s="81">
        <v>-0.96203385766801197</v>
      </c>
      <c r="N42" s="79">
        <v>301758.32</v>
      </c>
      <c r="O42" s="79">
        <v>9650353.4700000007</v>
      </c>
      <c r="P42" s="79">
        <v>89</v>
      </c>
      <c r="Q42" s="79">
        <v>68</v>
      </c>
      <c r="R42" s="81">
        <v>30.882352941176499</v>
      </c>
      <c r="S42" s="79">
        <v>1510.5408988764</v>
      </c>
      <c r="T42" s="79">
        <v>1425.87044117647</v>
      </c>
      <c r="U42" s="82">
        <v>5.6053071957810001</v>
      </c>
    </row>
    <row r="43" spans="1:21" ht="12" thickBot="1" x14ac:dyDescent="0.25">
      <c r="A43" s="76"/>
      <c r="B43" s="77" t="s">
        <v>39</v>
      </c>
      <c r="C43" s="78"/>
      <c r="D43" s="79">
        <v>64436.61</v>
      </c>
      <c r="E43" s="80"/>
      <c r="F43" s="80"/>
      <c r="G43" s="79">
        <v>148801.79</v>
      </c>
      <c r="H43" s="81">
        <v>-56.6963475372171</v>
      </c>
      <c r="I43" s="79">
        <v>8198.7099999999991</v>
      </c>
      <c r="J43" s="81">
        <v>12.723683011877901</v>
      </c>
      <c r="K43" s="79">
        <v>19710.21</v>
      </c>
      <c r="L43" s="81">
        <v>13.245949527892099</v>
      </c>
      <c r="M43" s="81">
        <v>-0.58403741005296195</v>
      </c>
      <c r="N43" s="79">
        <v>140855.78</v>
      </c>
      <c r="O43" s="79">
        <v>4281794.92</v>
      </c>
      <c r="P43" s="79">
        <v>53</v>
      </c>
      <c r="Q43" s="79">
        <v>52</v>
      </c>
      <c r="R43" s="81">
        <v>1.92307692307692</v>
      </c>
      <c r="S43" s="79">
        <v>1215.7850943396199</v>
      </c>
      <c r="T43" s="79">
        <v>1064.4465384615401</v>
      </c>
      <c r="U43" s="82">
        <v>12.447804845007299</v>
      </c>
    </row>
    <row r="44" spans="1:21" ht="12" thickBot="1" x14ac:dyDescent="0.25">
      <c r="A44" s="75"/>
      <c r="B44" s="77" t="s">
        <v>34</v>
      </c>
      <c r="C44" s="78"/>
      <c r="D44" s="84">
        <v>17004.999800000001</v>
      </c>
      <c r="E44" s="85"/>
      <c r="F44" s="85"/>
      <c r="G44" s="84">
        <v>145151.61809999999</v>
      </c>
      <c r="H44" s="86">
        <v>-88.284663979229904</v>
      </c>
      <c r="I44" s="84">
        <v>3038.9679999999998</v>
      </c>
      <c r="J44" s="86">
        <v>17.871026378959399</v>
      </c>
      <c r="K44" s="84">
        <v>11423.9444</v>
      </c>
      <c r="L44" s="86">
        <v>7.8703527728706701</v>
      </c>
      <c r="M44" s="86">
        <v>-0.73398259886488904</v>
      </c>
      <c r="N44" s="84">
        <v>48206.293100000003</v>
      </c>
      <c r="O44" s="84">
        <v>1034241.8271</v>
      </c>
      <c r="P44" s="84">
        <v>13</v>
      </c>
      <c r="Q44" s="84">
        <v>15</v>
      </c>
      <c r="R44" s="86">
        <v>-13.3333333333333</v>
      </c>
      <c r="S44" s="84">
        <v>1308.07690769231</v>
      </c>
      <c r="T44" s="84">
        <v>589.48794666666697</v>
      </c>
      <c r="U44" s="87">
        <v>54.934763911807501</v>
      </c>
    </row>
  </sheetData>
  <mergeCells count="42"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6"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42769</v>
      </c>
      <c r="C2" s="43">
        <v>12</v>
      </c>
      <c r="D2" s="43">
        <v>78153</v>
      </c>
      <c r="E2" s="43">
        <v>1160418.3917581199</v>
      </c>
      <c r="F2" s="43">
        <v>834090.03633504303</v>
      </c>
      <c r="G2" s="37"/>
      <c r="H2" s="37"/>
    </row>
    <row r="3" spans="1:8" x14ac:dyDescent="0.2">
      <c r="A3" s="43">
        <v>2</v>
      </c>
      <c r="B3" s="44">
        <v>42769</v>
      </c>
      <c r="C3" s="43">
        <v>13</v>
      </c>
      <c r="D3" s="43">
        <v>22718</v>
      </c>
      <c r="E3" s="43">
        <v>219589.116250427</v>
      </c>
      <c r="F3" s="43">
        <v>164248.391895726</v>
      </c>
      <c r="G3" s="37"/>
      <c r="H3" s="37"/>
    </row>
    <row r="4" spans="1:8" x14ac:dyDescent="0.2">
      <c r="A4" s="43">
        <v>3</v>
      </c>
      <c r="B4" s="44">
        <v>42769</v>
      </c>
      <c r="C4" s="43">
        <v>14</v>
      </c>
      <c r="D4" s="43">
        <v>159477</v>
      </c>
      <c r="E4" s="43">
        <v>444448.45756069099</v>
      </c>
      <c r="F4" s="43">
        <v>338351.65162750898</v>
      </c>
      <c r="G4" s="37"/>
      <c r="H4" s="37"/>
    </row>
    <row r="5" spans="1:8" x14ac:dyDescent="0.2">
      <c r="A5" s="43">
        <v>4</v>
      </c>
      <c r="B5" s="44">
        <v>42769</v>
      </c>
      <c r="C5" s="43">
        <v>15</v>
      </c>
      <c r="D5" s="43">
        <v>5758</v>
      </c>
      <c r="E5" s="43">
        <v>115479.75521037</v>
      </c>
      <c r="F5" s="43">
        <v>89032.694409772303</v>
      </c>
      <c r="G5" s="37"/>
      <c r="H5" s="37"/>
    </row>
    <row r="6" spans="1:8" x14ac:dyDescent="0.2">
      <c r="A6" s="43">
        <v>5</v>
      </c>
      <c r="B6" s="44">
        <v>42769</v>
      </c>
      <c r="C6" s="43">
        <v>16</v>
      </c>
      <c r="D6" s="43">
        <v>5624</v>
      </c>
      <c r="E6" s="43">
        <v>246014.954989744</v>
      </c>
      <c r="F6" s="43">
        <v>185106.578401709</v>
      </c>
      <c r="G6" s="37"/>
      <c r="H6" s="37"/>
    </row>
    <row r="7" spans="1:8" x14ac:dyDescent="0.2">
      <c r="A7" s="43">
        <v>6</v>
      </c>
      <c r="B7" s="44">
        <v>42769</v>
      </c>
      <c r="C7" s="43">
        <v>17</v>
      </c>
      <c r="D7" s="43">
        <v>22969</v>
      </c>
      <c r="E7" s="43">
        <v>440063.08727777802</v>
      </c>
      <c r="F7" s="43">
        <v>306971.37221623899</v>
      </c>
      <c r="G7" s="37"/>
      <c r="H7" s="37"/>
    </row>
    <row r="8" spans="1:8" x14ac:dyDescent="0.2">
      <c r="A8" s="43">
        <v>7</v>
      </c>
      <c r="B8" s="44">
        <v>42769</v>
      </c>
      <c r="C8" s="43">
        <v>18</v>
      </c>
      <c r="D8" s="43">
        <v>35961</v>
      </c>
      <c r="E8" s="43">
        <v>108600.122607692</v>
      </c>
      <c r="F8" s="43">
        <v>82711.817302564101</v>
      </c>
      <c r="G8" s="37"/>
      <c r="H8" s="37"/>
    </row>
    <row r="9" spans="1:8" x14ac:dyDescent="0.2">
      <c r="A9" s="43">
        <v>8</v>
      </c>
      <c r="B9" s="44">
        <v>42769</v>
      </c>
      <c r="C9" s="43">
        <v>19</v>
      </c>
      <c r="D9" s="43">
        <v>16262</v>
      </c>
      <c r="E9" s="43">
        <v>115501.990247863</v>
      </c>
      <c r="F9" s="43">
        <v>112831.69511196599</v>
      </c>
      <c r="G9" s="37"/>
      <c r="H9" s="37"/>
    </row>
    <row r="10" spans="1:8" x14ac:dyDescent="0.2">
      <c r="A10" s="43">
        <v>9</v>
      </c>
      <c r="B10" s="44">
        <v>42769</v>
      </c>
      <c r="C10" s="43">
        <v>21</v>
      </c>
      <c r="D10" s="43">
        <v>390495</v>
      </c>
      <c r="E10" s="43">
        <v>1933680.8714000001</v>
      </c>
      <c r="F10" s="43">
        <v>2069275.6595999999</v>
      </c>
      <c r="G10" s="37"/>
      <c r="H10" s="37"/>
    </row>
    <row r="11" spans="1:8" x14ac:dyDescent="0.2">
      <c r="A11" s="43">
        <v>10</v>
      </c>
      <c r="B11" s="44">
        <v>42769</v>
      </c>
      <c r="C11" s="43">
        <v>22</v>
      </c>
      <c r="D11" s="43">
        <v>64275</v>
      </c>
      <c r="E11" s="43">
        <v>2138368.1368641001</v>
      </c>
      <c r="F11" s="43">
        <v>1801452.7725384601</v>
      </c>
      <c r="G11" s="37"/>
      <c r="H11" s="37"/>
    </row>
    <row r="12" spans="1:8" x14ac:dyDescent="0.2">
      <c r="A12" s="43">
        <v>11</v>
      </c>
      <c r="B12" s="44">
        <v>42769</v>
      </c>
      <c r="C12" s="43">
        <v>23</v>
      </c>
      <c r="D12" s="43">
        <v>263204.42800000001</v>
      </c>
      <c r="E12" s="43">
        <v>3410927.7959461501</v>
      </c>
      <c r="F12" s="43">
        <v>2949193.4113512798</v>
      </c>
      <c r="G12" s="37"/>
      <c r="H12" s="37"/>
    </row>
    <row r="13" spans="1:8" x14ac:dyDescent="0.2">
      <c r="A13" s="43">
        <v>12</v>
      </c>
      <c r="B13" s="44">
        <v>42769</v>
      </c>
      <c r="C13" s="43">
        <v>24</v>
      </c>
      <c r="D13" s="43">
        <v>32918.9</v>
      </c>
      <c r="E13" s="43">
        <v>1073718.8954863199</v>
      </c>
      <c r="F13" s="43">
        <v>953640.458811966</v>
      </c>
      <c r="G13" s="37"/>
      <c r="H13" s="37"/>
    </row>
    <row r="14" spans="1:8" x14ac:dyDescent="0.2">
      <c r="A14" s="43">
        <v>13</v>
      </c>
      <c r="B14" s="44">
        <v>42769</v>
      </c>
      <c r="C14" s="43">
        <v>25</v>
      </c>
      <c r="D14" s="43">
        <v>82555</v>
      </c>
      <c r="E14" s="43">
        <v>1100939.1269</v>
      </c>
      <c r="F14" s="43">
        <v>962849.51820000005</v>
      </c>
      <c r="G14" s="37"/>
      <c r="H14" s="37"/>
    </row>
    <row r="15" spans="1:8" x14ac:dyDescent="0.2">
      <c r="A15" s="43">
        <v>14</v>
      </c>
      <c r="B15" s="44">
        <v>42769</v>
      </c>
      <c r="C15" s="43">
        <v>26</v>
      </c>
      <c r="D15" s="43">
        <v>80513</v>
      </c>
      <c r="E15" s="43">
        <v>692938.71522623801</v>
      </c>
      <c r="F15" s="43">
        <v>591072.77424467902</v>
      </c>
      <c r="G15" s="37"/>
      <c r="H15" s="37"/>
    </row>
    <row r="16" spans="1:8" x14ac:dyDescent="0.2">
      <c r="A16" s="43">
        <v>15</v>
      </c>
      <c r="B16" s="44">
        <v>42769</v>
      </c>
      <c r="C16" s="43">
        <v>27</v>
      </c>
      <c r="D16" s="43">
        <v>208103.31400000001</v>
      </c>
      <c r="E16" s="43">
        <v>2096775.24889897</v>
      </c>
      <c r="F16" s="43">
        <v>1921567.70247105</v>
      </c>
      <c r="G16" s="37"/>
      <c r="H16" s="37"/>
    </row>
    <row r="17" spans="1:9" x14ac:dyDescent="0.2">
      <c r="A17" s="43">
        <v>16</v>
      </c>
      <c r="B17" s="44">
        <v>42769</v>
      </c>
      <c r="C17" s="43">
        <v>29</v>
      </c>
      <c r="D17" s="43">
        <v>189004</v>
      </c>
      <c r="E17" s="43">
        <v>2784819.8009495698</v>
      </c>
      <c r="F17" s="43">
        <v>2405281.8250470101</v>
      </c>
      <c r="G17" s="37"/>
      <c r="H17" s="37"/>
    </row>
    <row r="18" spans="1:9" x14ac:dyDescent="0.2">
      <c r="A18" s="43">
        <v>17</v>
      </c>
      <c r="B18" s="44">
        <v>42769</v>
      </c>
      <c r="C18" s="43">
        <v>31</v>
      </c>
      <c r="D18" s="43">
        <v>33609.841</v>
      </c>
      <c r="E18" s="43">
        <v>431941.58992853801</v>
      </c>
      <c r="F18" s="43">
        <v>356562.61375844199</v>
      </c>
      <c r="G18" s="37"/>
      <c r="H18" s="37"/>
    </row>
    <row r="19" spans="1:9" x14ac:dyDescent="0.2">
      <c r="A19" s="43">
        <v>18</v>
      </c>
      <c r="B19" s="44">
        <v>42769</v>
      </c>
      <c r="C19" s="43">
        <v>32</v>
      </c>
      <c r="D19" s="43">
        <v>28283.437000000002</v>
      </c>
      <c r="E19" s="43">
        <v>547515.89634979202</v>
      </c>
      <c r="F19" s="43">
        <v>496627.93563846801</v>
      </c>
      <c r="G19" s="37"/>
      <c r="H19" s="37"/>
    </row>
    <row r="20" spans="1:9" x14ac:dyDescent="0.2">
      <c r="A20" s="43">
        <v>19</v>
      </c>
      <c r="B20" s="44">
        <v>42769</v>
      </c>
      <c r="C20" s="43">
        <v>33</v>
      </c>
      <c r="D20" s="43">
        <v>32174.728999999999</v>
      </c>
      <c r="E20" s="43">
        <v>628335.88952016504</v>
      </c>
      <c r="F20" s="43">
        <v>489688.99944905599</v>
      </c>
      <c r="G20" s="37"/>
      <c r="H20" s="37"/>
    </row>
    <row r="21" spans="1:9" x14ac:dyDescent="0.2">
      <c r="A21" s="43">
        <v>20</v>
      </c>
      <c r="B21" s="44">
        <v>42769</v>
      </c>
      <c r="C21" s="43">
        <v>34</v>
      </c>
      <c r="D21" s="43">
        <v>42622.201000000001</v>
      </c>
      <c r="E21" s="43">
        <v>317777.79276116798</v>
      </c>
      <c r="F21" s="43">
        <v>234347.52280656499</v>
      </c>
      <c r="G21" s="37"/>
      <c r="H21" s="37"/>
    </row>
    <row r="22" spans="1:9" x14ac:dyDescent="0.2">
      <c r="A22" s="43">
        <v>21</v>
      </c>
      <c r="B22" s="44">
        <v>42769</v>
      </c>
      <c r="C22" s="43">
        <v>35</v>
      </c>
      <c r="D22" s="43">
        <v>27177.536</v>
      </c>
      <c r="E22" s="43">
        <v>879175.74850265495</v>
      </c>
      <c r="F22" s="43">
        <v>834676.75655752199</v>
      </c>
      <c r="G22" s="37"/>
      <c r="H22" s="37"/>
    </row>
    <row r="23" spans="1:9" x14ac:dyDescent="0.2">
      <c r="A23" s="43">
        <v>22</v>
      </c>
      <c r="B23" s="44">
        <v>42769</v>
      </c>
      <c r="C23" s="43">
        <v>36</v>
      </c>
      <c r="D23" s="43">
        <v>138050.076</v>
      </c>
      <c r="E23" s="43">
        <v>918702.83565752197</v>
      </c>
      <c r="F23" s="43">
        <v>734156.58669220505</v>
      </c>
      <c r="G23" s="37"/>
      <c r="H23" s="37"/>
    </row>
    <row r="24" spans="1:9" x14ac:dyDescent="0.2">
      <c r="A24" s="43">
        <v>23</v>
      </c>
      <c r="B24" s="44">
        <v>42769</v>
      </c>
      <c r="C24" s="43">
        <v>37</v>
      </c>
      <c r="D24" s="43">
        <v>134915.58499999999</v>
      </c>
      <c r="E24" s="43">
        <v>1415623.3893708</v>
      </c>
      <c r="F24" s="43">
        <v>1251528.9770009201</v>
      </c>
      <c r="G24" s="37"/>
      <c r="H24" s="37"/>
    </row>
    <row r="25" spans="1:9" x14ac:dyDescent="0.2">
      <c r="A25" s="43">
        <v>24</v>
      </c>
      <c r="B25" s="44">
        <v>42769</v>
      </c>
      <c r="C25" s="43">
        <v>38</v>
      </c>
      <c r="D25" s="43">
        <v>80331.244000000006</v>
      </c>
      <c r="E25" s="43">
        <v>454159.02761592902</v>
      </c>
      <c r="F25" s="43">
        <v>423679.70654159301</v>
      </c>
      <c r="G25" s="37"/>
      <c r="H25" s="37"/>
    </row>
    <row r="26" spans="1:9" x14ac:dyDescent="0.2">
      <c r="A26" s="43">
        <v>25</v>
      </c>
      <c r="B26" s="44">
        <v>42769</v>
      </c>
      <c r="C26" s="43">
        <v>39</v>
      </c>
      <c r="D26" s="43">
        <v>93248.945999999996</v>
      </c>
      <c r="E26" s="43">
        <v>210275.650818803</v>
      </c>
      <c r="F26" s="43">
        <v>156439.58559095001</v>
      </c>
      <c r="G26" s="37"/>
      <c r="H26" s="37"/>
    </row>
    <row r="27" spans="1:9" x14ac:dyDescent="0.2">
      <c r="A27" s="43">
        <v>26</v>
      </c>
      <c r="B27" s="44">
        <v>42769</v>
      </c>
      <c r="C27" s="43">
        <v>42</v>
      </c>
      <c r="D27" s="43">
        <v>8736.0640000000003</v>
      </c>
      <c r="E27" s="43">
        <v>247106.23809999999</v>
      </c>
      <c r="F27" s="43">
        <v>206793.23050000001</v>
      </c>
      <c r="G27" s="37"/>
      <c r="H27" s="37"/>
    </row>
    <row r="28" spans="1:9" x14ac:dyDescent="0.2">
      <c r="A28" s="43">
        <v>27</v>
      </c>
      <c r="B28" s="44">
        <v>42769</v>
      </c>
      <c r="C28" s="43">
        <v>70</v>
      </c>
      <c r="D28" s="43">
        <v>156</v>
      </c>
      <c r="E28" s="43">
        <v>232730.82</v>
      </c>
      <c r="F28" s="43">
        <v>209553.76</v>
      </c>
      <c r="G28" s="37"/>
      <c r="H28" s="37"/>
    </row>
    <row r="29" spans="1:9" x14ac:dyDescent="0.2">
      <c r="A29" s="43">
        <v>28</v>
      </c>
      <c r="B29" s="44">
        <v>42769</v>
      </c>
      <c r="C29" s="43">
        <v>71</v>
      </c>
      <c r="D29" s="43">
        <v>79</v>
      </c>
      <c r="E29" s="43">
        <v>220223.37</v>
      </c>
      <c r="F29" s="43">
        <v>235988.97</v>
      </c>
      <c r="G29" s="37"/>
      <c r="H29" s="37"/>
    </row>
    <row r="30" spans="1:9" x14ac:dyDescent="0.2">
      <c r="A30" s="43">
        <v>29</v>
      </c>
      <c r="B30" s="44">
        <v>42769</v>
      </c>
      <c r="C30" s="43">
        <v>72</v>
      </c>
      <c r="D30" s="43">
        <v>10</v>
      </c>
      <c r="E30" s="43">
        <v>21907.7</v>
      </c>
      <c r="F30" s="43">
        <v>21084.61</v>
      </c>
      <c r="G30" s="37"/>
      <c r="H30" s="37"/>
    </row>
    <row r="31" spans="1:9" x14ac:dyDescent="0.2">
      <c r="A31" s="39">
        <v>30</v>
      </c>
      <c r="B31" s="44">
        <v>42769</v>
      </c>
      <c r="C31" s="39">
        <v>73</v>
      </c>
      <c r="D31" s="39">
        <v>80</v>
      </c>
      <c r="E31" s="39">
        <v>126997.54</v>
      </c>
      <c r="F31" s="39">
        <v>139255.67000000001</v>
      </c>
      <c r="G31" s="39"/>
      <c r="H31" s="39"/>
      <c r="I31" s="39"/>
    </row>
    <row r="32" spans="1:9" x14ac:dyDescent="0.2">
      <c r="A32" s="39">
        <v>31</v>
      </c>
      <c r="B32" s="44">
        <v>42769</v>
      </c>
      <c r="C32" s="39">
        <v>75</v>
      </c>
      <c r="D32" s="39">
        <v>106</v>
      </c>
      <c r="E32" s="39">
        <v>47958.888888888898</v>
      </c>
      <c r="F32" s="39">
        <v>43096.8606837607</v>
      </c>
      <c r="G32" s="39"/>
      <c r="H32" s="39"/>
    </row>
    <row r="33" spans="1:8" x14ac:dyDescent="0.2">
      <c r="A33" s="39">
        <v>32</v>
      </c>
      <c r="B33" s="44">
        <v>42769</v>
      </c>
      <c r="C33" s="39">
        <v>76</v>
      </c>
      <c r="D33" s="39">
        <v>3236</v>
      </c>
      <c r="E33" s="39">
        <v>589250.37956923095</v>
      </c>
      <c r="F33" s="39">
        <v>546652.51225982897</v>
      </c>
      <c r="G33" s="39"/>
      <c r="H33" s="39"/>
    </row>
    <row r="34" spans="1:8" x14ac:dyDescent="0.2">
      <c r="A34" s="39">
        <v>33</v>
      </c>
      <c r="B34" s="44">
        <v>42769</v>
      </c>
      <c r="C34" s="39">
        <v>77</v>
      </c>
      <c r="D34" s="39">
        <v>90</v>
      </c>
      <c r="E34" s="39">
        <v>134438.14000000001</v>
      </c>
      <c r="F34" s="39">
        <v>136186.34</v>
      </c>
      <c r="G34" s="30"/>
      <c r="H34" s="30"/>
    </row>
    <row r="35" spans="1:8" x14ac:dyDescent="0.2">
      <c r="A35" s="39">
        <v>34</v>
      </c>
      <c r="B35" s="44">
        <v>42769</v>
      </c>
      <c r="C35" s="39">
        <v>78</v>
      </c>
      <c r="D35" s="39">
        <v>53</v>
      </c>
      <c r="E35" s="39">
        <v>64436.61</v>
      </c>
      <c r="F35" s="39">
        <v>56237.9</v>
      </c>
      <c r="G35" s="30"/>
      <c r="H35" s="30"/>
    </row>
    <row r="36" spans="1:8" x14ac:dyDescent="0.2">
      <c r="A36" s="39">
        <v>35</v>
      </c>
      <c r="B36" s="44">
        <v>42769</v>
      </c>
      <c r="C36" s="39">
        <v>99</v>
      </c>
      <c r="D36" s="39">
        <v>13</v>
      </c>
      <c r="E36" s="39">
        <v>17004.9996218138</v>
      </c>
      <c r="F36" s="39">
        <v>13966.031313818899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2017-02-04T01:36:06Z</dcterms:modified>
</cp:coreProperties>
</file>