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J36" l="1"/>
  <c r="J37"/>
  <c r="J31"/>
  <c r="J32"/>
  <c r="J33"/>
  <c r="I36"/>
  <c r="I37"/>
  <c r="I31"/>
  <c r="I32"/>
  <c r="I33"/>
  <c r="H30" l="1"/>
  <c r="H31"/>
  <c r="H38" l="1"/>
  <c r="J8" l="1"/>
  <c r="F36" l="1"/>
  <c r="F37"/>
  <c r="F32"/>
  <c r="F33"/>
  <c r="E36"/>
  <c r="K36" s="1"/>
  <c r="E37"/>
  <c r="K37" s="1"/>
  <c r="E33"/>
  <c r="K33" s="1"/>
  <c r="E32"/>
  <c r="K32" s="1"/>
  <c r="F38"/>
  <c r="E13"/>
  <c r="F35"/>
  <c r="F3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4"/>
  <c r="E38"/>
  <c r="E35"/>
  <c r="E34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K31" s="1"/>
  <c r="E5"/>
  <c r="I30"/>
  <c r="I34"/>
  <c r="I35"/>
  <c r="I38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4"/>
  <c r="J35"/>
  <c r="J38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2"/>
  <c r="H33"/>
  <c r="H34"/>
  <c r="H35"/>
  <c r="H36"/>
  <c r="H37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4"/>
  <c r="L34" s="1"/>
  <c r="G35"/>
  <c r="L35" s="1"/>
  <c r="G30"/>
  <c r="L30" s="1"/>
  <c r="G38"/>
  <c r="L38" s="1"/>
  <c r="G36"/>
  <c r="L36" s="1"/>
  <c r="G32"/>
  <c r="L32" s="1"/>
  <c r="G37"/>
  <c r="L37" s="1"/>
  <c r="G33"/>
  <c r="L33" s="1"/>
  <c r="G29"/>
  <c r="L29" s="1"/>
  <c r="G31"/>
  <c r="L31" s="1"/>
  <c r="I3"/>
  <c r="K5"/>
  <c r="K7"/>
  <c r="K38"/>
  <c r="G19"/>
  <c r="L19" s="1"/>
  <c r="G11"/>
  <c r="L11" s="1"/>
  <c r="G7"/>
  <c r="L7" s="1"/>
  <c r="G5"/>
  <c r="L5" s="1"/>
  <c r="K35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4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<sst xmlns="http://schemas.openxmlformats.org/spreadsheetml/2006/main" count="112" uniqueCount="71">
  <si>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</si>
  <si>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</si>
  <si>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</si>
  <si>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</si>
  <si>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</si>
  <si>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</si>
  <si>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</si>
  <si>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</si>
  <si>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</si>
  <si>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</si>
  <si>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</si>
  <si>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</si>
  <si>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</si>
  <si>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</si>
  <si>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</si>
  <si>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</si>
  <si>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</si>
  <si>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</si>
  <si>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</si>
  <si>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</si>
  <si>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</si>
  <si>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</si>
  <si>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</si>
  <si>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</si>
  <si>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</si>
  <si>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</si>
  <si>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</si>
  <si>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</si>
  <si>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</si>
  <si>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</si>
  <si>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</si>
  <si>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</si>
  <si>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</si>
  <si>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</si>
  <si>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</si>
  <si>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</si>
  <si>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</si>
  <si>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</si>
  <si>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</si>
  <si>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</si>
  <si>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</si>
  <si>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</si>
  <si>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</si>
  <si>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</si>
  <si>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</si>
  <si>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</si>
  <si>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</si>
  <si>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</si>
  <si>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</si>
  <si>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</si>
  <si>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</si>
  <si>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</si>
  <si>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</si>
  <si>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</si>
  <si>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</si>
  <si>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</si>
  <si>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</si>
  <si>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</si>
  <si>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</si>
  <si>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</si>
  <si>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</si>
  <si>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</si>
  <si>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</si>
  <si>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>DEPT</t>
  </si>
  <si>
    <t>QTY</t>
  </si>
  <si>
    <t>AMT</t>
  </si>
  <si>
    <t>COST</t>
  </si>
  <si>
    <t>PROFIT</t>
  </si>
  <si>
    <t>PROFIT_RATE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</si>
  <si>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</si>
  <si>
    <t xml:space="preserve">   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</si>
</sst>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3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43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" applyNumberFormat="0" applyFill="0" applyAlignment="0" applyProtection="0"/>
    <xf numFmtId="0" fontId="40" fillId="0" borderId="2" applyNumberFormat="0" applyFill="0" applyAlignment="0" applyProtection="0"/>
    <xf numFmtId="0" fontId="41" fillId="0" borderId="3" applyNumberFormat="0" applyFill="0" applyAlignment="0" applyProtection="0"/>
    <xf numFmtId="0" fontId="41" fillId="0" borderId="0" applyNumberFormat="0" applyFill="0" applyBorder="0" applyAlignment="0" applyProtection="0"/>
    <xf numFmtId="0" fontId="44" fillId="2" borderId="0" applyNumberFormat="0" applyBorder="0" applyAlignment="0" applyProtection="0"/>
    <xf numFmtId="0" fontId="42" fillId="3" borderId="0" applyNumberFormat="0" applyBorder="0" applyAlignment="0" applyProtection="0"/>
    <xf numFmtId="0" fontId="51" fillId="4" borderId="0" applyNumberFormat="0" applyBorder="0" applyAlignment="0" applyProtection="0"/>
    <xf numFmtId="0" fontId="53" fillId="5" borderId="4" applyNumberFormat="0" applyAlignment="0" applyProtection="0"/>
    <xf numFmtId="0" fontId="52" fillId="6" borderId="5" applyNumberFormat="0" applyAlignment="0" applyProtection="0"/>
    <xf numFmtId="0" fontId="46" fillId="6" borderId="4" applyNumberFormat="0" applyAlignment="0" applyProtection="0"/>
    <xf numFmtId="0" fontId="50" fillId="0" borderId="6" applyNumberFormat="0" applyFill="0" applyAlignment="0" applyProtection="0"/>
    <xf numFmtId="0" fontId="47" fillId="7" borderId="7" applyNumberFormat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36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6" fillId="32" borderId="0" applyNumberFormat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37" fillId="38" borderId="21">
      <alignment vertical="center"/>
    </xf>
    <xf numFmtId="0" fontId="56" fillId="0" borderId="0"/>
  </cellStyleXfs>
  <cellXfs count="76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20" fillId="0" borderId="0" xfId="0" applyFont="1">
      <alignment vertical="center"/>
    </xf>
    <xf numFmtId="1" fontId="55" fillId="0" borderId="0" xfId="0" applyNumberFormat="1" applyFont="1" applyAlignment="1"/>
    <xf numFmtId="0" fontId="55" fillId="0" borderId="0" xfId="0" applyNumberFormat="1" applyFont="1" applyAlignment="1"/>
    <xf numFmtId="0" fontId="20" fillId="0" borderId="0" xfId="0" applyFont="1">
      <alignment vertical="center"/>
    </xf>
    <xf numFmtId="0" fontId="56" fillId="0" borderId="0" xfId="110"/>
    <xf numFmtId="0" fontId="57" fillId="0" borderId="0" xfId="110" applyNumberFormat="1" applyFont="1"/>
    <xf numFmtId="0" fontId="26" fillId="0" borderId="0" xfId="0" applyFont="1" applyAlignment="1">
      <alignment horizontal="left" wrapText="1"/>
    </xf>
    <xf numFmtId="0" fontId="32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right" vertical="top" wrapText="1"/>
    </xf>
    <xf numFmtId="0" fontId="22" fillId="34" borderId="12" xfId="0" applyFont="1" applyFill="1" applyBorder="1" applyAlignment="1">
      <alignment horizontal="right" vertical="top" wrapText="1"/>
    </xf>
    <xf numFmtId="0" fontId="21" fillId="35" borderId="20" xfId="0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</cellXfs>
  <cellStyles count="111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20% - 着色 1 2" xfId="84"/>
    <cellStyle name="20% - 着色 2 2" xfId="88"/>
    <cellStyle name="20% - 着色 3 2" xfId="92"/>
    <cellStyle name="20% - 着色 4 2" xfId="96"/>
    <cellStyle name="20% - 着色 5 2" xfId="100"/>
    <cellStyle name="20% - 着色 6 2" xfId="104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40% - 着色 1 2" xfId="85"/>
    <cellStyle name="40% - 着色 2 2" xfId="89"/>
    <cellStyle name="40% - 着色 3 2" xfId="93"/>
    <cellStyle name="40% - 着色 4 2" xfId="97"/>
    <cellStyle name="40% - 着色 5 2" xfId="101"/>
    <cellStyle name="40% - 着色 6 2" xfId="105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60% - 着色 1 2" xfId="86"/>
    <cellStyle name="60% - 着色 2 2" xfId="90"/>
    <cellStyle name="60% - 着色 3 2" xfId="94"/>
    <cellStyle name="60% - 着色 4 2" xfId="98"/>
    <cellStyle name="60% - 着色 5 2" xfId="102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12" xfId="110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 2" xfId="83"/>
    <cellStyle name="着色 2 2" xfId="87"/>
    <cellStyle name="着色 3 2" xfId="91"/>
    <cellStyle name="着色 4 2" xfId="95"/>
    <cellStyle name="着色 5 2" xfId="99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86" Type="http://schemas.openxmlformats.org/officeDocument/2006/relationships/image" Target="cid:f12373fa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25" Type="http://schemas.openxmlformats.org/officeDocument/2006/relationships/hyperlink" Target="cid:964fe8f22" TargetMode="External"/><Relationship Id="rId446" Type="http://schemas.openxmlformats.org/officeDocument/2006/relationships/image" Target="cid:edd0fa3b13" TargetMode="External"/><Relationship Id="rId467" Type="http://schemas.openxmlformats.org/officeDocument/2006/relationships/hyperlink" Target="cid:f70f25d6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88" Type="http://schemas.openxmlformats.org/officeDocument/2006/relationships/image" Target="cid:fe77dfa7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15" Type="http://schemas.openxmlformats.org/officeDocument/2006/relationships/hyperlink" Target="cid:723deda52" TargetMode="External"/><Relationship Id="rId436" Type="http://schemas.openxmlformats.org/officeDocument/2006/relationships/image" Target="cid:c9d21daa13" TargetMode="External"/><Relationship Id="rId457" Type="http://schemas.openxmlformats.org/officeDocument/2006/relationships/hyperlink" Target="cid:9ab5e2f82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478" Type="http://schemas.openxmlformats.org/officeDocument/2006/relationships/image" Target="cid:d507c84813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26" Type="http://schemas.openxmlformats.org/officeDocument/2006/relationships/image" Target="cid:964fe90e13" TargetMode="External"/><Relationship Id="rId447" Type="http://schemas.openxmlformats.org/officeDocument/2006/relationships/hyperlink" Target="cid:f3fbabf82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381" Type="http://schemas.openxmlformats.org/officeDocument/2006/relationships/hyperlink" Target="cid:b9568b732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58" Type="http://schemas.openxmlformats.org/officeDocument/2006/relationships/image" Target="cid:9ab5e32213" TargetMode="External"/><Relationship Id="rId479" Type="http://schemas.openxmlformats.org/officeDocument/2006/relationships/hyperlink" Target="cid:db19d21f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27" Type="http://schemas.openxmlformats.org/officeDocument/2006/relationships/hyperlink" Target="cid:a5bfde7a2" TargetMode="External"/><Relationship Id="rId448" Type="http://schemas.openxmlformats.org/officeDocument/2006/relationships/image" Target="cid:f3fbac1e13" TargetMode="External"/><Relationship Id="rId469" Type="http://schemas.openxmlformats.org/officeDocument/2006/relationships/hyperlink" Target="cid:1643af6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17" Type="http://schemas.openxmlformats.org/officeDocument/2006/relationships/hyperlink" Target="cid:81b7b20d2" TargetMode="External"/><Relationship Id="rId438" Type="http://schemas.openxmlformats.org/officeDocument/2006/relationships/image" Target="cid:cef11cb313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28" Type="http://schemas.openxmlformats.org/officeDocument/2006/relationships/image" Target="cid:a5bfdea013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1" Type="http://schemas.openxmlformats.org/officeDocument/2006/relationships/hyperlink" Target="cid:e9adde47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418" Type="http://schemas.openxmlformats.org/officeDocument/2006/relationships/image" Target="cid:81b7b22f13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471" Type="http://schemas.openxmlformats.org/officeDocument/2006/relationships/hyperlink" Target="cid:c5b52bce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461" Type="http://schemas.openxmlformats.org/officeDocument/2006/relationships/hyperlink" Target="cid:c6f2111c2" TargetMode="External"/><Relationship Id="rId482" Type="http://schemas.openxmlformats.org/officeDocument/2006/relationships/image" Target="cid:e9adde68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419" Type="http://schemas.openxmlformats.org/officeDocument/2006/relationships/hyperlink" Target="cid:87b1650d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72" Type="http://schemas.openxmlformats.org/officeDocument/2006/relationships/image" Target="cid:c5b52bf3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62" Type="http://schemas.openxmlformats.org/officeDocument/2006/relationships/image" Target="cid:c6f2114013" TargetMode="External"/><Relationship Id="rId483" Type="http://schemas.openxmlformats.org/officeDocument/2006/relationships/hyperlink" Target="cid:eed1948d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473" Type="http://schemas.openxmlformats.org/officeDocument/2006/relationships/hyperlink" Target="cid:cac018a4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484" Type="http://schemas.openxmlformats.org/officeDocument/2006/relationships/image" Target="cid:eed194b2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474" Type="http://schemas.openxmlformats.org/officeDocument/2006/relationships/image" Target="cid:cac018c9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12373d1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e77df77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12373f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oneCellAnchor>
    <xdr:from>
      <xdr:col>0</xdr:col>
      <xdr:colOff>0</xdr:colOff>
      <xdr:row>0</xdr:row>
      <xdr:rowOff>0</xdr:rowOff>
    </xdr:from>
    <xdr:ext cx="523875" cy="333375"/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oneCellAnchor>
  <xdr:oneCellAnchor>
    <xdr:from>
      <xdr:col>22</xdr:col>
      <xdr:colOff>0</xdr:colOff>
      <xdr:row>0</xdr:row>
      <xdr:rowOff>0</xdr:rowOff>
    </xdr:from>
    <xdr:ext cx="304800" cy="304800"/>
    <xdr:pic>
      <xdr:nvPicPr>
        <xdr:cNvPr id="487" name="Picture 2" descr="cid:fe77dfa7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35" sqref="J35"/>
    </sheetView>
  </sheetViews>
  <sheetFormatPr defaultRowHeight="11.2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>
      <c r="A2" s="11" t="s">
        <v>3</v>
      </c>
      <c r="B2" s="12"/>
      <c r="C2" s="60" t="s">
        <v>4</v>
      </c>
      <c r="D2" s="60"/>
      <c r="E2" s="13"/>
      <c r="F2" s="24"/>
      <c r="G2" s="14"/>
      <c r="H2" s="24"/>
      <c r="I2" s="20"/>
      <c r="J2" s="21"/>
      <c r="K2" s="22"/>
      <c r="L2" s="22"/>
    </row>
    <row r="3" spans="1:13">
      <c r="A3" s="61" t="s">
        <v>5</v>
      </c>
      <c r="B3" s="61"/>
      <c r="C3" s="61"/>
      <c r="D3" s="61"/>
      <c r="E3" s="15">
        <f>SUM(E4:E38)</f>
        <v>11944687.236300003</v>
      </c>
      <c r="F3" s="25">
        <f>RA!I7</f>
        <v>1567597.5639</v>
      </c>
      <c r="G3" s="16">
        <f>SUM(G4:G38)</f>
        <v>10377089.672400001</v>
      </c>
      <c r="H3" s="27">
        <f>RA!J7</f>
        <v>13.123805863547901</v>
      </c>
      <c r="I3" s="20">
        <f>SUM(I4:I38)</f>
        <v>11944679.364810195</v>
      </c>
      <c r="J3" s="21">
        <f>SUM(J4:J38)</f>
        <v>10377089.572468506</v>
      </c>
      <c r="K3" s="22">
        <f>E3-I3</f>
        <v>7.8714898079633713</v>
      </c>
      <c r="L3" s="22">
        <f>G3-J3</f>
        <v>9.9931495264172554E-2</v>
      </c>
    </row>
    <row r="4" spans="1:13">
      <c r="A4" s="62">
        <f>RA!A8</f>
        <v>41402</v>
      </c>
      <c r="B4" s="12">
        <v>12</v>
      </c>
      <c r="C4" s="59" t="s">
        <v>6</v>
      </c>
      <c r="D4" s="59"/>
      <c r="E4" s="15">
        <f>VLOOKUP(C4,RA!B8:D36,3,0)</f>
        <v>370698.6948</v>
      </c>
      <c r="F4" s="25">
        <f>VLOOKUP(C4,RA!B8:I39,8,0)</f>
        <v>94149.861199999999</v>
      </c>
      <c r="G4" s="16">
        <f t="shared" ref="G4:G38" si="0">E4-F4</f>
        <v>276548.83360000001</v>
      </c>
      <c r="H4" s="27">
        <f>RA!J8</f>
        <v>25.3979478537943</v>
      </c>
      <c r="I4" s="20">
        <f>VLOOKUP(B4,RMS!B:D,3,FALSE)</f>
        <v>370698.96594358998</v>
      </c>
      <c r="J4" s="21">
        <f>VLOOKUP(B4,RMS!B:E,4,FALSE)</f>
        <v>276548.83920256398</v>
      </c>
      <c r="K4" s="22">
        <f t="shared" ref="K4:K38" si="1">E4-I4</f>
        <v>-0.27114358998369426</v>
      </c>
      <c r="L4" s="22">
        <f t="shared" ref="L4:L38" si="2">G4-J4</f>
        <v>-5.6025639642030001E-3</v>
      </c>
    </row>
    <row r="5" spans="1:13">
      <c r="A5" s="62"/>
      <c r="B5" s="12">
        <v>13</v>
      </c>
      <c r="C5" s="59" t="s">
        <v>7</v>
      </c>
      <c r="D5" s="59"/>
      <c r="E5" s="15">
        <f>VLOOKUP(C5,RA!B8:D37,3,0)</f>
        <v>57071.128100000002</v>
      </c>
      <c r="F5" s="25">
        <f>VLOOKUP(C5,RA!B9:I40,8,0)</f>
        <v>13002.293299999999</v>
      </c>
      <c r="G5" s="16">
        <f t="shared" si="0"/>
        <v>44068.834800000004</v>
      </c>
      <c r="H5" s="27">
        <f>RA!J9</f>
        <v>22.782611335835899</v>
      </c>
      <c r="I5" s="20">
        <f>VLOOKUP(B5,RMS!B:D,3,FALSE)</f>
        <v>57071.132023954298</v>
      </c>
      <c r="J5" s="21">
        <f>VLOOKUP(B5,RMS!B:E,4,FALSE)</f>
        <v>44068.843924854402</v>
      </c>
      <c r="K5" s="22">
        <f t="shared" si="1"/>
        <v>-3.923954296624288E-3</v>
      </c>
      <c r="L5" s="22">
        <f t="shared" si="2"/>
        <v>-9.1248543976689689E-3</v>
      </c>
      <c r="M5" s="32"/>
    </row>
    <row r="6" spans="1:13">
      <c r="A6" s="62"/>
      <c r="B6" s="12">
        <v>14</v>
      </c>
      <c r="C6" s="59" t="s">
        <v>8</v>
      </c>
      <c r="D6" s="59"/>
      <c r="E6" s="15">
        <f>VLOOKUP(C6,RA!B10:D38,3,0)</f>
        <v>81679.337100000004</v>
      </c>
      <c r="F6" s="25">
        <f>VLOOKUP(C6,RA!B10:I41,8,0)</f>
        <v>24382.021100000002</v>
      </c>
      <c r="G6" s="16">
        <f t="shared" si="0"/>
        <v>57297.316000000006</v>
      </c>
      <c r="H6" s="27">
        <f>RA!J10</f>
        <v>29.850904727776001</v>
      </c>
      <c r="I6" s="20">
        <f>VLOOKUP(B6,RMS!B:D,3,FALSE)</f>
        <v>81681.064758974404</v>
      </c>
      <c r="J6" s="21">
        <f>VLOOKUP(B6,RMS!B:E,4,FALSE)</f>
        <v>57297.316206837597</v>
      </c>
      <c r="K6" s="22">
        <f>E6-I6</f>
        <v>-1.7276589743996738</v>
      </c>
      <c r="L6" s="22">
        <f t="shared" si="2"/>
        <v>-2.0683759066741914E-4</v>
      </c>
      <c r="M6" s="32"/>
    </row>
    <row r="7" spans="1:13">
      <c r="A7" s="62"/>
      <c r="B7" s="12">
        <v>15</v>
      </c>
      <c r="C7" s="59" t="s">
        <v>9</v>
      </c>
      <c r="D7" s="59"/>
      <c r="E7" s="15">
        <f>VLOOKUP(C7,RA!B10:D39,3,0)</f>
        <v>40797.091099999998</v>
      </c>
      <c r="F7" s="25">
        <f>VLOOKUP(C7,RA!B11:I42,8,0)</f>
        <v>9762.8906000000006</v>
      </c>
      <c r="G7" s="16">
        <f t="shared" si="0"/>
        <v>31034.200499999999</v>
      </c>
      <c r="H7" s="27">
        <f>RA!J11</f>
        <v>23.930359583896902</v>
      </c>
      <c r="I7" s="20">
        <f>VLOOKUP(B7,RMS!B:D,3,FALSE)</f>
        <v>40797.102205128198</v>
      </c>
      <c r="J7" s="21">
        <f>VLOOKUP(B7,RMS!B:E,4,FALSE)</f>
        <v>31034.2004923077</v>
      </c>
      <c r="K7" s="22">
        <f t="shared" si="1"/>
        <v>-1.1105128200142644E-2</v>
      </c>
      <c r="L7" s="22">
        <f t="shared" si="2"/>
        <v>7.6922988228034228E-6</v>
      </c>
      <c r="M7" s="32"/>
    </row>
    <row r="8" spans="1:13">
      <c r="A8" s="62"/>
      <c r="B8" s="12">
        <v>16</v>
      </c>
      <c r="C8" s="59" t="s">
        <v>10</v>
      </c>
      <c r="D8" s="59"/>
      <c r="E8" s="15">
        <f>VLOOKUP(C8,RA!B12:D39,3,0)</f>
        <v>122654.9457</v>
      </c>
      <c r="F8" s="25">
        <f>VLOOKUP(C8,RA!B12:I43,8,0)</f>
        <v>24419.7726</v>
      </c>
      <c r="G8" s="16">
        <f t="shared" si="0"/>
        <v>98235.1731</v>
      </c>
      <c r="H8" s="27">
        <f>RA!J12</f>
        <v>19.9093256783367</v>
      </c>
      <c r="I8" s="20">
        <f>VLOOKUP(B8,RMS!B:D,3,FALSE)</f>
        <v>122654.95829059801</v>
      </c>
      <c r="J8" s="21">
        <f>VLOOKUP(B8,RMS!B:E,4,FALSE)</f>
        <v>98235.173523076897</v>
      </c>
      <c r="K8" s="22">
        <f t="shared" si="1"/>
        <v>-1.2590598009410314E-2</v>
      </c>
      <c r="L8" s="22">
        <f t="shared" si="2"/>
        <v>-4.2307689727749676E-4</v>
      </c>
      <c r="M8" s="32"/>
    </row>
    <row r="9" spans="1:13">
      <c r="A9" s="62"/>
      <c r="B9" s="12">
        <v>17</v>
      </c>
      <c r="C9" s="59" t="s">
        <v>11</v>
      </c>
      <c r="D9" s="59"/>
      <c r="E9" s="15">
        <f>VLOOKUP(C9,RA!B12:D40,3,0)</f>
        <v>225884.5601</v>
      </c>
      <c r="F9" s="25">
        <f>VLOOKUP(C9,RA!B13:I44,8,0)</f>
        <v>67618.275099999999</v>
      </c>
      <c r="G9" s="16">
        <f t="shared" si="0"/>
        <v>158266.285</v>
      </c>
      <c r="H9" s="27">
        <f>RA!J13</f>
        <v>29.9348813704067</v>
      </c>
      <c r="I9" s="20">
        <f>VLOOKUP(B9,RMS!B:D,3,FALSE)</f>
        <v>225884.678764957</v>
      </c>
      <c r="J9" s="21">
        <f>VLOOKUP(B9,RMS!B:E,4,FALSE)</f>
        <v>158266.28505641001</v>
      </c>
      <c r="K9" s="22">
        <f t="shared" si="1"/>
        <v>-0.11866495700087398</v>
      </c>
      <c r="L9" s="22">
        <f t="shared" si="2"/>
        <v>-5.6410004617646337E-5</v>
      </c>
      <c r="M9" s="32"/>
    </row>
    <row r="10" spans="1:13">
      <c r="A10" s="62"/>
      <c r="B10" s="12">
        <v>18</v>
      </c>
      <c r="C10" s="59" t="s">
        <v>12</v>
      </c>
      <c r="D10" s="59"/>
      <c r="E10" s="15">
        <f>VLOOKUP(C10,RA!B14:D41,3,0)</f>
        <v>125987.8621</v>
      </c>
      <c r="F10" s="25">
        <f>VLOOKUP(C10,RA!B14:I45,8,0)</f>
        <v>26905.137599999998</v>
      </c>
      <c r="G10" s="16">
        <f t="shared" si="0"/>
        <v>99082.724499999997</v>
      </c>
      <c r="H10" s="27">
        <f>RA!J14</f>
        <v>21.355341023760399</v>
      </c>
      <c r="I10" s="20">
        <f>VLOOKUP(B10,RMS!B:D,3,FALSE)</f>
        <v>125987.85207008501</v>
      </c>
      <c r="J10" s="21">
        <f>VLOOKUP(B10,RMS!B:E,4,FALSE)</f>
        <v>99082.7252367521</v>
      </c>
      <c r="K10" s="22">
        <f t="shared" si="1"/>
        <v>1.0029914992628619E-2</v>
      </c>
      <c r="L10" s="22">
        <f t="shared" si="2"/>
        <v>-7.3675210296642035E-4</v>
      </c>
      <c r="M10" s="32"/>
    </row>
    <row r="11" spans="1:13">
      <c r="A11" s="62"/>
      <c r="B11" s="12">
        <v>19</v>
      </c>
      <c r="C11" s="59" t="s">
        <v>13</v>
      </c>
      <c r="D11" s="59"/>
      <c r="E11" s="15">
        <f>VLOOKUP(C11,RA!B14:D42,3,0)</f>
        <v>83220.203299999994</v>
      </c>
      <c r="F11" s="25">
        <f>VLOOKUP(C11,RA!B15:I46,8,0)</f>
        <v>21860.9126</v>
      </c>
      <c r="G11" s="16">
        <f t="shared" si="0"/>
        <v>61359.290699999998</v>
      </c>
      <c r="H11" s="27">
        <f>RA!J15</f>
        <v>26.268756543640901</v>
      </c>
      <c r="I11" s="20">
        <f>VLOOKUP(B11,RMS!B:D,3,FALSE)</f>
        <v>83220.242969230807</v>
      </c>
      <c r="J11" s="21">
        <f>VLOOKUP(B11,RMS!B:E,4,FALSE)</f>
        <v>61359.292060683802</v>
      </c>
      <c r="K11" s="22">
        <f t="shared" si="1"/>
        <v>-3.9669230813160539E-2</v>
      </c>
      <c r="L11" s="22">
        <f t="shared" si="2"/>
        <v>-1.3606838037958369E-3</v>
      </c>
      <c r="M11" s="32"/>
    </row>
    <row r="12" spans="1:13">
      <c r="A12" s="62"/>
      <c r="B12" s="12">
        <v>21</v>
      </c>
      <c r="C12" s="59" t="s">
        <v>14</v>
      </c>
      <c r="D12" s="59"/>
      <c r="E12" s="15">
        <f>VLOOKUP(C12,RA!B16:D43,3,0)</f>
        <v>533508.48840000003</v>
      </c>
      <c r="F12" s="25">
        <f>VLOOKUP(C12,RA!B16:I47,8,0)</f>
        <v>50416.5173</v>
      </c>
      <c r="G12" s="16">
        <f t="shared" si="0"/>
        <v>483091.97110000002</v>
      </c>
      <c r="H12" s="27">
        <f>RA!J16</f>
        <v>9.4499934670580199</v>
      </c>
      <c r="I12" s="20">
        <f>VLOOKUP(B12,RMS!B:D,3,FALSE)</f>
        <v>533508.25280000002</v>
      </c>
      <c r="J12" s="21">
        <f>VLOOKUP(B12,RMS!B:E,4,FALSE)</f>
        <v>483091.97110000002</v>
      </c>
      <c r="K12" s="22">
        <f t="shared" si="1"/>
        <v>0.23560000001452863</v>
      </c>
      <c r="L12" s="22">
        <f t="shared" si="2"/>
        <v>0</v>
      </c>
      <c r="M12" s="32"/>
    </row>
    <row r="13" spans="1:13">
      <c r="A13" s="62"/>
      <c r="B13" s="12">
        <v>22</v>
      </c>
      <c r="C13" s="59" t="s">
        <v>15</v>
      </c>
      <c r="D13" s="59"/>
      <c r="E13" s="15">
        <f>VLOOKUP(C13,RA!B16:D44,3,0)</f>
        <v>324178.2193</v>
      </c>
      <c r="F13" s="25">
        <f>VLOOKUP(C13,RA!B17:I48,8,0)</f>
        <v>49991.2071</v>
      </c>
      <c r="G13" s="16">
        <f t="shared" si="0"/>
        <v>274187.0122</v>
      </c>
      <c r="H13" s="27">
        <f>RA!J17</f>
        <v>15.4209024924458</v>
      </c>
      <c r="I13" s="20">
        <f>VLOOKUP(B13,RMS!B:D,3,FALSE)</f>
        <v>324178.25611965801</v>
      </c>
      <c r="J13" s="21">
        <f>VLOOKUP(B13,RMS!B:E,4,FALSE)</f>
        <v>274187.01073247899</v>
      </c>
      <c r="K13" s="22">
        <f t="shared" si="1"/>
        <v>-3.6819658009335399E-2</v>
      </c>
      <c r="L13" s="22">
        <f t="shared" si="2"/>
        <v>1.4675210113637149E-3</v>
      </c>
      <c r="M13" s="32"/>
    </row>
    <row r="14" spans="1:13">
      <c r="A14" s="62"/>
      <c r="B14" s="12">
        <v>23</v>
      </c>
      <c r="C14" s="59" t="s">
        <v>16</v>
      </c>
      <c r="D14" s="59"/>
      <c r="E14" s="15">
        <f>VLOOKUP(C14,RA!B18:D45,3,0)</f>
        <v>1116002.3929999999</v>
      </c>
      <c r="F14" s="25">
        <f>VLOOKUP(C14,RA!B18:I49,8,0)</f>
        <v>231399.8866</v>
      </c>
      <c r="G14" s="16">
        <f t="shared" si="0"/>
        <v>884602.50639999995</v>
      </c>
      <c r="H14" s="27">
        <f>RA!J18</f>
        <v>20.734712403076401</v>
      </c>
      <c r="I14" s="20">
        <f>VLOOKUP(B14,RMS!B:D,3,FALSE)</f>
        <v>1116002.5296333299</v>
      </c>
      <c r="J14" s="21">
        <f>VLOOKUP(B14,RMS!B:E,4,FALSE)</f>
        <v>884602.46516666701</v>
      </c>
      <c r="K14" s="22">
        <f t="shared" si="1"/>
        <v>-0.13663333002477884</v>
      </c>
      <c r="L14" s="22">
        <f t="shared" si="2"/>
        <v>4.1233332944102585E-2</v>
      </c>
      <c r="M14" s="32"/>
    </row>
    <row r="15" spans="1:13">
      <c r="A15" s="62"/>
      <c r="B15" s="12">
        <v>24</v>
      </c>
      <c r="C15" s="59" t="s">
        <v>17</v>
      </c>
      <c r="D15" s="59"/>
      <c r="E15" s="15">
        <f>VLOOKUP(C15,RA!B18:D46,3,0)</f>
        <v>508372.48710000003</v>
      </c>
      <c r="F15" s="25">
        <f>VLOOKUP(C15,RA!B19:I50,8,0)</f>
        <v>20493.6204</v>
      </c>
      <c r="G15" s="16">
        <f t="shared" si="0"/>
        <v>487878.86670000001</v>
      </c>
      <c r="H15" s="27">
        <f>RA!J19</f>
        <v>4.03122138196452</v>
      </c>
      <c r="I15" s="20">
        <f>VLOOKUP(B15,RMS!B:D,3,FALSE)</f>
        <v>508372.48037692299</v>
      </c>
      <c r="J15" s="21">
        <f>VLOOKUP(B15,RMS!B:E,4,FALSE)</f>
        <v>487878.86606923101</v>
      </c>
      <c r="K15" s="22">
        <f t="shared" si="1"/>
        <v>6.7230770364403725E-3</v>
      </c>
      <c r="L15" s="22">
        <f t="shared" si="2"/>
        <v>6.3076900551095605E-4</v>
      </c>
      <c r="M15" s="32"/>
    </row>
    <row r="16" spans="1:13">
      <c r="A16" s="62"/>
      <c r="B16" s="12">
        <v>25</v>
      </c>
      <c r="C16" s="59" t="s">
        <v>18</v>
      </c>
      <c r="D16" s="59"/>
      <c r="E16" s="15">
        <f>VLOOKUP(C16,RA!B20:D47,3,0)</f>
        <v>652533.37800000003</v>
      </c>
      <c r="F16" s="25">
        <f>VLOOKUP(C16,RA!B20:I51,8,0)</f>
        <v>61405.640800000001</v>
      </c>
      <c r="G16" s="16">
        <f t="shared" si="0"/>
        <v>591127.73719999997</v>
      </c>
      <c r="H16" s="27">
        <f>RA!J20</f>
        <v>9.4103447992510194</v>
      </c>
      <c r="I16" s="20">
        <f>VLOOKUP(B16,RMS!B:D,3,FALSE)</f>
        <v>652533.35800000001</v>
      </c>
      <c r="J16" s="21">
        <f>VLOOKUP(B16,RMS!B:E,4,FALSE)</f>
        <v>591127.73719999997</v>
      </c>
      <c r="K16" s="22">
        <f t="shared" si="1"/>
        <v>2.0000000018626451E-2</v>
      </c>
      <c r="L16" s="22">
        <f t="shared" si="2"/>
        <v>0</v>
      </c>
      <c r="M16" s="32"/>
    </row>
    <row r="17" spans="1:13">
      <c r="A17" s="62"/>
      <c r="B17" s="12">
        <v>26</v>
      </c>
      <c r="C17" s="59" t="s">
        <v>19</v>
      </c>
      <c r="D17" s="59"/>
      <c r="E17" s="15">
        <f>VLOOKUP(C17,RA!B20:D48,3,0)</f>
        <v>273921.45929999999</v>
      </c>
      <c r="F17" s="25">
        <f>VLOOKUP(C17,RA!B21:I52,8,0)</f>
        <v>26044.347300000001</v>
      </c>
      <c r="G17" s="16">
        <f t="shared" si="0"/>
        <v>247877.11199999999</v>
      </c>
      <c r="H17" s="27">
        <f>RA!J21</f>
        <v>9.5079616495019206</v>
      </c>
      <c r="I17" s="20">
        <f>VLOOKUP(B17,RMS!B:D,3,FALSE)</f>
        <v>273921.35490337299</v>
      </c>
      <c r="J17" s="21">
        <f>VLOOKUP(B17,RMS!B:E,4,FALSE)</f>
        <v>247877.11195252999</v>
      </c>
      <c r="K17" s="22">
        <f t="shared" si="1"/>
        <v>0.10439662699354813</v>
      </c>
      <c r="L17" s="22">
        <f t="shared" si="2"/>
        <v>4.7470006393268704E-5</v>
      </c>
      <c r="M17" s="32"/>
    </row>
    <row r="18" spans="1:13">
      <c r="A18" s="62"/>
      <c r="B18" s="12">
        <v>27</v>
      </c>
      <c r="C18" s="59" t="s">
        <v>20</v>
      </c>
      <c r="D18" s="59"/>
      <c r="E18" s="15">
        <f>VLOOKUP(C18,RA!B22:D49,3,0)</f>
        <v>742466.87690000003</v>
      </c>
      <c r="F18" s="25">
        <f>VLOOKUP(C18,RA!B22:I53,8,0)</f>
        <v>131106.2807</v>
      </c>
      <c r="G18" s="16">
        <f t="shared" si="0"/>
        <v>611360.59620000003</v>
      </c>
      <c r="H18" s="27">
        <f>RA!J22</f>
        <v>17.658199278519199</v>
      </c>
      <c r="I18" s="20">
        <f>VLOOKUP(B18,RMS!B:D,3,FALSE)</f>
        <v>742466.77029999997</v>
      </c>
      <c r="J18" s="21">
        <f>VLOOKUP(B18,RMS!B:E,4,FALSE)</f>
        <v>611360.59580000001</v>
      </c>
      <c r="K18" s="22">
        <f t="shared" si="1"/>
        <v>0.10660000005736947</v>
      </c>
      <c r="L18" s="22">
        <f t="shared" si="2"/>
        <v>4.0000001899898052E-4</v>
      </c>
      <c r="M18" s="32"/>
    </row>
    <row r="19" spans="1:13">
      <c r="A19" s="62"/>
      <c r="B19" s="12">
        <v>29</v>
      </c>
      <c r="C19" s="59" t="s">
        <v>21</v>
      </c>
      <c r="D19" s="59"/>
      <c r="E19" s="15">
        <f>VLOOKUP(C19,RA!B22:D50,3,0)</f>
        <v>1773528.2779000001</v>
      </c>
      <c r="F19" s="25">
        <f>VLOOKUP(C19,RA!B23:I54,8,0)</f>
        <v>188322.6256</v>
      </c>
      <c r="G19" s="16">
        <f t="shared" si="0"/>
        <v>1585205.6523000002</v>
      </c>
      <c r="H19" s="27">
        <f>RA!J23</f>
        <v>10.6185296251937</v>
      </c>
      <c r="I19" s="20">
        <f>VLOOKUP(B19,RMS!B:D,3,FALSE)</f>
        <v>1773528.88577692</v>
      </c>
      <c r="J19" s="21">
        <f>VLOOKUP(B19,RMS!B:E,4,FALSE)</f>
        <v>1585205.6688487199</v>
      </c>
      <c r="K19" s="22">
        <f t="shared" si="1"/>
        <v>-0.60787691990844905</v>
      </c>
      <c r="L19" s="22">
        <f t="shared" si="2"/>
        <v>-1.6548719722777605E-2</v>
      </c>
      <c r="M19" s="32"/>
    </row>
    <row r="20" spans="1:13">
      <c r="A20" s="62"/>
      <c r="B20" s="12">
        <v>31</v>
      </c>
      <c r="C20" s="59" t="s">
        <v>22</v>
      </c>
      <c r="D20" s="59"/>
      <c r="E20" s="15">
        <f>VLOOKUP(C20,RA!B24:D51,3,0)</f>
        <v>187789.223</v>
      </c>
      <c r="F20" s="25">
        <f>VLOOKUP(C20,RA!B24:I55,8,0)</f>
        <v>28799.938300000002</v>
      </c>
      <c r="G20" s="16">
        <f t="shared" si="0"/>
        <v>158989.28469999999</v>
      </c>
      <c r="H20" s="27">
        <f>RA!J24</f>
        <v>15.3363104867844</v>
      </c>
      <c r="I20" s="20">
        <f>VLOOKUP(B20,RMS!B:D,3,FALSE)</f>
        <v>187789.21370906901</v>
      </c>
      <c r="J20" s="21">
        <f>VLOOKUP(B20,RMS!B:E,4,FALSE)</f>
        <v>158989.302417403</v>
      </c>
      <c r="K20" s="22">
        <f t="shared" si="1"/>
        <v>9.290930989664048E-3</v>
      </c>
      <c r="L20" s="22">
        <f t="shared" si="2"/>
        <v>-1.7717403010465205E-2</v>
      </c>
      <c r="M20" s="32"/>
    </row>
    <row r="21" spans="1:13">
      <c r="A21" s="62"/>
      <c r="B21" s="12">
        <v>32</v>
      </c>
      <c r="C21" s="59" t="s">
        <v>23</v>
      </c>
      <c r="D21" s="59"/>
      <c r="E21" s="15">
        <f>VLOOKUP(C21,RA!B24:D52,3,0)</f>
        <v>168316.9234</v>
      </c>
      <c r="F21" s="25">
        <f>VLOOKUP(C21,RA!B25:I56,8,0)</f>
        <v>17621.990099999999</v>
      </c>
      <c r="G21" s="16">
        <f t="shared" si="0"/>
        <v>150694.9333</v>
      </c>
      <c r="H21" s="27">
        <f>RA!J25</f>
        <v>10.469529589797601</v>
      </c>
      <c r="I21" s="20">
        <f>VLOOKUP(B21,RMS!B:D,3,FALSE)</f>
        <v>168312.23477862499</v>
      </c>
      <c r="J21" s="21">
        <f>VLOOKUP(B21,RMS!B:E,4,FALSE)</f>
        <v>150694.92298804299</v>
      </c>
      <c r="K21" s="22">
        <f t="shared" si="1"/>
        <v>4.6886213750112802</v>
      </c>
      <c r="L21" s="22">
        <f t="shared" si="2"/>
        <v>1.0311957012163475E-2</v>
      </c>
      <c r="M21" s="32"/>
    </row>
    <row r="22" spans="1:13">
      <c r="A22" s="62"/>
      <c r="B22" s="12">
        <v>33</v>
      </c>
      <c r="C22" s="59" t="s">
        <v>24</v>
      </c>
      <c r="D22" s="59"/>
      <c r="E22" s="15">
        <f>VLOOKUP(C22,RA!B26:D53,3,0)</f>
        <v>460096.7132</v>
      </c>
      <c r="F22" s="25">
        <f>VLOOKUP(C22,RA!B26:I57,8,0)</f>
        <v>74449.085500000001</v>
      </c>
      <c r="G22" s="16">
        <f t="shared" si="0"/>
        <v>385647.62770000001</v>
      </c>
      <c r="H22" s="27">
        <f>RA!J26</f>
        <v>16.181181774197501</v>
      </c>
      <c r="I22" s="20">
        <f>VLOOKUP(B22,RMS!B:D,3,FALSE)</f>
        <v>460096.69310198899</v>
      </c>
      <c r="J22" s="21">
        <f>VLOOKUP(B22,RMS!B:E,4,FALSE)</f>
        <v>385647.62559363397</v>
      </c>
      <c r="K22" s="22">
        <f t="shared" si="1"/>
        <v>2.0098011009395123E-2</v>
      </c>
      <c r="L22" s="22">
        <f t="shared" si="2"/>
        <v>2.10636603878811E-3</v>
      </c>
      <c r="M22" s="32"/>
    </row>
    <row r="23" spans="1:13">
      <c r="A23" s="62"/>
      <c r="B23" s="12">
        <v>34</v>
      </c>
      <c r="C23" s="59" t="s">
        <v>25</v>
      </c>
      <c r="D23" s="59"/>
      <c r="E23" s="15">
        <f>VLOOKUP(C23,RA!B26:D54,3,0)</f>
        <v>208247.5808</v>
      </c>
      <c r="F23" s="25">
        <f>VLOOKUP(C23,RA!B27:I58,8,0)</f>
        <v>59996.2837</v>
      </c>
      <c r="G23" s="16">
        <f t="shared" si="0"/>
        <v>148251.2971</v>
      </c>
      <c r="H23" s="27">
        <f>RA!J27</f>
        <v>28.810074753098899</v>
      </c>
      <c r="I23" s="20">
        <f>VLOOKUP(B23,RMS!B:D,3,FALSE)</f>
        <v>208242.21663410499</v>
      </c>
      <c r="J23" s="21">
        <f>VLOOKUP(B23,RMS!B:E,4,FALSE)</f>
        <v>148251.29131113301</v>
      </c>
      <c r="K23" s="22">
        <f t="shared" si="1"/>
        <v>5.3641658950073179</v>
      </c>
      <c r="L23" s="22">
        <f t="shared" si="2"/>
        <v>5.78886698349379E-3</v>
      </c>
      <c r="M23" s="32"/>
    </row>
    <row r="24" spans="1:13">
      <c r="A24" s="62"/>
      <c r="B24" s="12">
        <v>35</v>
      </c>
      <c r="C24" s="59" t="s">
        <v>26</v>
      </c>
      <c r="D24" s="59"/>
      <c r="E24" s="15">
        <f>VLOOKUP(C24,RA!B28:D55,3,0)</f>
        <v>661139.64930000005</v>
      </c>
      <c r="F24" s="25">
        <f>VLOOKUP(C24,RA!B28:I59,8,0)</f>
        <v>45563.589500000002</v>
      </c>
      <c r="G24" s="16">
        <f t="shared" si="0"/>
        <v>615576.05980000005</v>
      </c>
      <c r="H24" s="27">
        <f>RA!J28</f>
        <v>6.8916740280577198</v>
      </c>
      <c r="I24" s="20">
        <f>VLOOKUP(B24,RMS!B:D,3,FALSE)</f>
        <v>661139.64907168096</v>
      </c>
      <c r="J24" s="21">
        <f>VLOOKUP(B24,RMS!B:E,4,FALSE)</f>
        <v>615576.02417915396</v>
      </c>
      <c r="K24" s="22">
        <f t="shared" si="1"/>
        <v>2.283190842717886E-4</v>
      </c>
      <c r="L24" s="22">
        <f t="shared" si="2"/>
        <v>3.5620846087113023E-2</v>
      </c>
      <c r="M24" s="32"/>
    </row>
    <row r="25" spans="1:13">
      <c r="A25" s="62"/>
      <c r="B25" s="12">
        <v>36</v>
      </c>
      <c r="C25" s="59" t="s">
        <v>27</v>
      </c>
      <c r="D25" s="59"/>
      <c r="E25" s="15">
        <f>VLOOKUP(C25,RA!B28:D56,3,0)</f>
        <v>631661.55570000003</v>
      </c>
      <c r="F25" s="25">
        <f>VLOOKUP(C25,RA!B29:I60,8,0)</f>
        <v>98532.315300000002</v>
      </c>
      <c r="G25" s="16">
        <f t="shared" si="0"/>
        <v>533129.24040000001</v>
      </c>
      <c r="H25" s="27">
        <f>RA!J29</f>
        <v>15.598909639325401</v>
      </c>
      <c r="I25" s="20">
        <f>VLOOKUP(B25,RMS!B:D,3,FALSE)</f>
        <v>631661.55705929198</v>
      </c>
      <c r="J25" s="21">
        <f>VLOOKUP(B25,RMS!B:E,4,FALSE)</f>
        <v>533129.20241098001</v>
      </c>
      <c r="K25" s="22">
        <f t="shared" si="1"/>
        <v>-1.3592919567599893E-3</v>
      </c>
      <c r="L25" s="22">
        <f t="shared" si="2"/>
        <v>3.7989019998349249E-2</v>
      </c>
      <c r="M25" s="32"/>
    </row>
    <row r="26" spans="1:13">
      <c r="A26" s="62"/>
      <c r="B26" s="12">
        <v>37</v>
      </c>
      <c r="C26" s="59" t="s">
        <v>69</v>
      </c>
      <c r="D26" s="59"/>
      <c r="E26" s="15">
        <f>VLOOKUP(C26,RA!B30:D57,3,0)</f>
        <v>955462.23369999998</v>
      </c>
      <c r="F26" s="25">
        <f>VLOOKUP(C26,RA!B30:I61,8,0)</f>
        <v>159799.9933</v>
      </c>
      <c r="G26" s="16">
        <f t="shared" si="0"/>
        <v>795662.24040000001</v>
      </c>
      <c r="H26" s="27">
        <f>RA!J30</f>
        <v>16.724888505658601</v>
      </c>
      <c r="I26" s="20">
        <f>VLOOKUP(B26,RMS!B:D,3,FALSE)</f>
        <v>955462.23960442503</v>
      </c>
      <c r="J26" s="21">
        <f>VLOOKUP(B26,RMS!B:E,4,FALSE)</f>
        <v>795662.22326272796</v>
      </c>
      <c r="K26" s="22">
        <f t="shared" si="1"/>
        <v>-5.9044250519946218E-3</v>
      </c>
      <c r="L26" s="22">
        <f t="shared" si="2"/>
        <v>1.7137272050604224E-2</v>
      </c>
      <c r="M26" s="32"/>
    </row>
    <row r="27" spans="1:13">
      <c r="A27" s="62"/>
      <c r="B27" s="12">
        <v>38</v>
      </c>
      <c r="C27" s="59" t="s">
        <v>29</v>
      </c>
      <c r="D27" s="59"/>
      <c r="E27" s="15">
        <f>VLOOKUP(C27,RA!B30:D58,3,0)</f>
        <v>953095.16189999995</v>
      </c>
      <c r="F27" s="25">
        <f>VLOOKUP(C27,RA!B31:I62,8,0)</f>
        <v>-31177.689900000001</v>
      </c>
      <c r="G27" s="16">
        <f t="shared" si="0"/>
        <v>984272.85179999995</v>
      </c>
      <c r="H27" s="27">
        <f>RA!J31</f>
        <v>-3.2712042979892102</v>
      </c>
      <c r="I27" s="20">
        <f>VLOOKUP(B27,RMS!B:D,3,FALSE)</f>
        <v>953094.96391167794</v>
      </c>
      <c r="J27" s="21">
        <f>VLOOKUP(B27,RMS!B:E,4,FALSE)</f>
        <v>984272.811384956</v>
      </c>
      <c r="K27" s="22">
        <f t="shared" si="1"/>
        <v>0.19798832200467587</v>
      </c>
      <c r="L27" s="22">
        <f t="shared" si="2"/>
        <v>4.0415043942630291E-2</v>
      </c>
      <c r="M27" s="32"/>
    </row>
    <row r="28" spans="1:13">
      <c r="A28" s="62"/>
      <c r="B28" s="12">
        <v>39</v>
      </c>
      <c r="C28" s="59" t="s">
        <v>30</v>
      </c>
      <c r="D28" s="59"/>
      <c r="E28" s="15">
        <f>VLOOKUP(C28,RA!B32:D59,3,0)</f>
        <v>114862.1982</v>
      </c>
      <c r="F28" s="25">
        <f>VLOOKUP(C28,RA!B32:I63,8,0)</f>
        <v>31905.397700000001</v>
      </c>
      <c r="G28" s="16">
        <f t="shared" si="0"/>
        <v>82956.800499999998</v>
      </c>
      <c r="H28" s="27">
        <f>RA!J32</f>
        <v>27.777108744206501</v>
      </c>
      <c r="I28" s="20">
        <f>VLOOKUP(B28,RMS!B:D,3,FALSE)</f>
        <v>114862.12149303401</v>
      </c>
      <c r="J28" s="21">
        <f>VLOOKUP(B28,RMS!B:E,4,FALSE)</f>
        <v>82956.842812874296</v>
      </c>
      <c r="K28" s="22">
        <f t="shared" si="1"/>
        <v>7.6706965992343612E-2</v>
      </c>
      <c r="L28" s="22">
        <f t="shared" si="2"/>
        <v>-4.2312874298659153E-2</v>
      </c>
      <c r="M28" s="32"/>
    </row>
    <row r="29" spans="1:13">
      <c r="A29" s="62"/>
      <c r="B29" s="12">
        <v>40</v>
      </c>
      <c r="C29" s="59" t="s">
        <v>31</v>
      </c>
      <c r="D29" s="59"/>
      <c r="E29" s="15">
        <f>VLOOKUP(C29,RA!B32:D60,3,0)</f>
        <v>77.949100000000001</v>
      </c>
      <c r="F29" s="25">
        <f>VLOOKUP(C29,RA!B33:I64,8,0)</f>
        <v>16.355499999999999</v>
      </c>
      <c r="G29" s="16">
        <f t="shared" si="0"/>
        <v>61.593600000000002</v>
      </c>
      <c r="H29" s="27">
        <f>RA!J33</f>
        <v>20.982282027630902</v>
      </c>
      <c r="I29" s="20">
        <f>VLOOKUP(B29,RMS!B:D,3,FALSE)</f>
        <v>77.948800000000006</v>
      </c>
      <c r="J29" s="21">
        <f>VLOOKUP(B29,RMS!B:E,4,FALSE)</f>
        <v>61.593600000000002</v>
      </c>
      <c r="K29" s="22">
        <f t="shared" si="1"/>
        <v>2.9999999999574811E-4</v>
      </c>
      <c r="L29" s="22">
        <f t="shared" si="2"/>
        <v>0</v>
      </c>
      <c r="M29" s="32"/>
    </row>
    <row r="30" spans="1:13">
      <c r="A30" s="62"/>
      <c r="B30" s="12">
        <v>42</v>
      </c>
      <c r="C30" s="59" t="s">
        <v>32</v>
      </c>
      <c r="D30" s="59"/>
      <c r="E30" s="15">
        <f>VLOOKUP(C30,RA!B34:D62,3,0)</f>
        <v>31972.625</v>
      </c>
      <c r="F30" s="25">
        <f>VLOOKUP(C30,RA!B34:I66,8,0)</f>
        <v>2662.6100999999999</v>
      </c>
      <c r="G30" s="16">
        <f t="shared" si="0"/>
        <v>29310.014900000002</v>
      </c>
      <c r="H30" s="27">
        <f>RA!J34</f>
        <v>8.3277807186616695</v>
      </c>
      <c r="I30" s="20">
        <f>VLOOKUP(B30,RMS!B:D,3,FALSE)</f>
        <v>31972.6247</v>
      </c>
      <c r="J30" s="21">
        <f>VLOOKUP(B30,RMS!B:E,4,FALSE)</f>
        <v>29310.015899999999</v>
      </c>
      <c r="K30" s="22">
        <f t="shared" si="1"/>
        <v>2.9999999969732016E-4</v>
      </c>
      <c r="L30" s="22">
        <f t="shared" si="2"/>
        <v>-9.9999999656574801E-4</v>
      </c>
      <c r="M30" s="32"/>
    </row>
    <row r="31" spans="1:13">
      <c r="A31" s="62"/>
      <c r="B31" s="12">
        <v>71</v>
      </c>
      <c r="C31" s="59" t="s">
        <v>36</v>
      </c>
      <c r="D31" s="59"/>
      <c r="E31" s="15">
        <f>VLOOKUP(C31,RA!B34:D63,3,0)</f>
        <v>0</v>
      </c>
      <c r="F31" s="25">
        <f>VLOOKUP(C31,RA!B34:I67,8,0)</f>
        <v>0</v>
      </c>
      <c r="G31" s="16">
        <f t="shared" si="0"/>
        <v>0</v>
      </c>
      <c r="H31" s="27">
        <f>RA!J35</f>
        <v>0</v>
      </c>
      <c r="I31" s="20">
        <f>VLOOKUP(B31,RMS!B:D,3,FALSE)</f>
        <v>0</v>
      </c>
      <c r="J31" s="21">
        <f>VLOOKUP(B31,RMS!B:E,4,FALSE)</f>
        <v>0</v>
      </c>
      <c r="K31" s="22">
        <f t="shared" si="1"/>
        <v>0</v>
      </c>
      <c r="L31" s="22">
        <f t="shared" si="2"/>
        <v>0</v>
      </c>
      <c r="M31" s="32"/>
    </row>
    <row r="32" spans="1:13">
      <c r="A32" s="62"/>
      <c r="B32" s="12">
        <v>72</v>
      </c>
      <c r="C32" s="59" t="s">
        <v>37</v>
      </c>
      <c r="D32" s="59"/>
      <c r="E32" s="15">
        <f>VLOOKUP(C32,RA!B34:D64,3,0)</f>
        <v>0</v>
      </c>
      <c r="F32" s="25">
        <f>VLOOKUP(C32,RA!B34:I68,8,0)</f>
        <v>0</v>
      </c>
      <c r="G32" s="16">
        <f t="shared" si="0"/>
        <v>0</v>
      </c>
      <c r="H32" s="27">
        <f>RA!J34</f>
        <v>8.3277807186616695</v>
      </c>
      <c r="I32" s="20">
        <f>VLOOKUP(B32,RMS!B:D,3,FALSE)</f>
        <v>0</v>
      </c>
      <c r="J32" s="21">
        <f>VLOOKUP(B32,RMS!B:E,4,FALSE)</f>
        <v>0</v>
      </c>
      <c r="K32" s="22">
        <f t="shared" si="1"/>
        <v>0</v>
      </c>
      <c r="L32" s="22">
        <f t="shared" si="2"/>
        <v>0</v>
      </c>
      <c r="M32" s="32"/>
    </row>
    <row r="33" spans="1:13">
      <c r="A33" s="62"/>
      <c r="B33" s="12">
        <v>73</v>
      </c>
      <c r="C33" s="59" t="s">
        <v>38</v>
      </c>
      <c r="D33" s="59"/>
      <c r="E33" s="15">
        <f>VLOOKUP(C33,RA!B35:D65,3,0)</f>
        <v>0</v>
      </c>
      <c r="F33" s="25">
        <f>VLOOKUP(C33,RA!B35:I69,8,0)</f>
        <v>0</v>
      </c>
      <c r="G33" s="16">
        <f t="shared" si="0"/>
        <v>0</v>
      </c>
      <c r="H33" s="27">
        <f>RA!J35</f>
        <v>0</v>
      </c>
      <c r="I33" s="20">
        <f>VLOOKUP(B33,RMS!B:D,3,FALSE)</f>
        <v>0</v>
      </c>
      <c r="J33" s="21">
        <f>VLOOKUP(B33,RMS!B:E,4,FALSE)</f>
        <v>0</v>
      </c>
      <c r="K33" s="22">
        <f t="shared" si="1"/>
        <v>0</v>
      </c>
      <c r="L33" s="22">
        <f t="shared" si="2"/>
        <v>0</v>
      </c>
      <c r="M33" s="32"/>
    </row>
    <row r="34" spans="1:13" ht="11.25" customHeight="1">
      <c r="A34" s="62"/>
      <c r="B34" s="12">
        <v>75</v>
      </c>
      <c r="C34" s="59" t="s">
        <v>33</v>
      </c>
      <c r="D34" s="59"/>
      <c r="E34" s="15">
        <f>VLOOKUP(C34,RA!B8:D66,3,0)</f>
        <v>276365.81199999998</v>
      </c>
      <c r="F34" s="25">
        <f>VLOOKUP(C34,RA!B8:I70,8,0)</f>
        <v>12806.1842</v>
      </c>
      <c r="G34" s="16">
        <f t="shared" si="0"/>
        <v>263559.62779999996</v>
      </c>
      <c r="H34" s="27">
        <f>RA!J36</f>
        <v>0</v>
      </c>
      <c r="I34" s="20">
        <f>VLOOKUP(B34,RMS!B:D,3,FALSE)</f>
        <v>276365.811965812</v>
      </c>
      <c r="J34" s="21">
        <f>VLOOKUP(B34,RMS!B:E,4,FALSE)</f>
        <v>263559.62564102601</v>
      </c>
      <c r="K34" s="22">
        <f t="shared" si="1"/>
        <v>3.4187978599220514E-5</v>
      </c>
      <c r="L34" s="22">
        <f t="shared" si="2"/>
        <v>2.1589739480987191E-3</v>
      </c>
      <c r="M34" s="32"/>
    </row>
    <row r="35" spans="1:13">
      <c r="A35" s="62"/>
      <c r="B35" s="12">
        <v>76</v>
      </c>
      <c r="C35" s="59" t="s">
        <v>34</v>
      </c>
      <c r="D35" s="59"/>
      <c r="E35" s="15">
        <f>VLOOKUP(C35,RA!B8:D67,3,0)</f>
        <v>250164.79329999999</v>
      </c>
      <c r="F35" s="25">
        <f>VLOOKUP(C35,RA!B8:I71,8,0)</f>
        <v>24525.055400000001</v>
      </c>
      <c r="G35" s="16">
        <f t="shared" si="0"/>
        <v>225639.73789999998</v>
      </c>
      <c r="H35" s="27">
        <f>RA!J37</f>
        <v>0</v>
      </c>
      <c r="I35" s="20">
        <f>VLOOKUP(B35,RMS!B:D,3,FALSE)</f>
        <v>250164.789719658</v>
      </c>
      <c r="J35" s="21">
        <f>VLOOKUP(B35,RMS!B:E,4,FALSE)</f>
        <v>225639.73803418799</v>
      </c>
      <c r="K35" s="22">
        <f t="shared" si="1"/>
        <v>3.5803419887088239E-3</v>
      </c>
      <c r="L35" s="22">
        <f t="shared" si="2"/>
        <v>-1.341880124527961E-4</v>
      </c>
      <c r="M35" s="32"/>
    </row>
    <row r="36" spans="1:13">
      <c r="A36" s="62"/>
      <c r="B36" s="12">
        <v>77</v>
      </c>
      <c r="C36" s="59" t="s">
        <v>39</v>
      </c>
      <c r="D36" s="59"/>
      <c r="E36" s="15">
        <f>VLOOKUP(C36,RA!B9:D68,3,0)</f>
        <v>0</v>
      </c>
      <c r="F36" s="25">
        <f>VLOOKUP(C36,RA!B9:I72,8,0)</f>
        <v>0</v>
      </c>
      <c r="G36" s="16">
        <f t="shared" si="0"/>
        <v>0</v>
      </c>
      <c r="H36" s="27">
        <f>RA!J38</f>
        <v>4.6337801724910896</v>
      </c>
      <c r="I36" s="20">
        <f>VLOOKUP(B36,RMS!B:D,3,FALSE)</f>
        <v>0</v>
      </c>
      <c r="J36" s="21">
        <f>VLOOKUP(B36,RMS!B:E,4,FALSE)</f>
        <v>0</v>
      </c>
      <c r="K36" s="22">
        <f t="shared" si="1"/>
        <v>0</v>
      </c>
      <c r="L36" s="22">
        <f t="shared" si="2"/>
        <v>0</v>
      </c>
      <c r="M36" s="32"/>
    </row>
    <row r="37" spans="1:13">
      <c r="A37" s="62"/>
      <c r="B37" s="12">
        <v>78</v>
      </c>
      <c r="C37" s="59" t="s">
        <v>40</v>
      </c>
      <c r="D37" s="59"/>
      <c r="E37" s="15">
        <f>VLOOKUP(C37,RA!B10:D69,3,0)</f>
        <v>0</v>
      </c>
      <c r="F37" s="25">
        <f>VLOOKUP(C37,RA!B10:I73,8,0)</f>
        <v>0</v>
      </c>
      <c r="G37" s="16">
        <f t="shared" si="0"/>
        <v>0</v>
      </c>
      <c r="H37" s="27">
        <f>RA!J39</f>
        <v>9.8035599160387505</v>
      </c>
      <c r="I37" s="20">
        <f>VLOOKUP(B37,RMS!B:D,3,FALSE)</f>
        <v>0</v>
      </c>
      <c r="J37" s="21">
        <f>VLOOKUP(B37,RMS!B:E,4,FALSE)</f>
        <v>0</v>
      </c>
      <c r="K37" s="22">
        <f t="shared" si="1"/>
        <v>0</v>
      </c>
      <c r="L37" s="22">
        <f t="shared" si="2"/>
        <v>0</v>
      </c>
      <c r="M37" s="32"/>
    </row>
    <row r="38" spans="1:13">
      <c r="A38" s="62"/>
      <c r="B38" s="12">
        <v>99</v>
      </c>
      <c r="C38" s="59" t="s">
        <v>35</v>
      </c>
      <c r="D38" s="59"/>
      <c r="E38" s="15">
        <f>VLOOKUP(C38,RA!B8:D70,3,0)</f>
        <v>12929.415499999999</v>
      </c>
      <c r="F38" s="25">
        <f>VLOOKUP(C38,RA!B8:I74,8,0)</f>
        <v>815.1653</v>
      </c>
      <c r="G38" s="16">
        <f t="shared" si="0"/>
        <v>12114.250199999999</v>
      </c>
      <c r="H38" s="27">
        <f>RA!J40</f>
        <v>0</v>
      </c>
      <c r="I38" s="20">
        <f>VLOOKUP(B38,RMS!B:D,3,FALSE)</f>
        <v>12929.415324105599</v>
      </c>
      <c r="J38" s="21">
        <f>VLOOKUP(B38,RMS!B:E,4,FALSE)</f>
        <v>12114.250359276901</v>
      </c>
      <c r="K38" s="22">
        <f t="shared" si="1"/>
        <v>1.7589439994480927E-4</v>
      </c>
      <c r="L38" s="22">
        <f t="shared" si="2"/>
        <v>-1.5927690219541546E-4</v>
      </c>
      <c r="M38" s="32"/>
    </row>
  </sheetData>
  <mergeCells count="38"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29:D29"/>
    <mergeCell ref="C27:D27"/>
    <mergeCell ref="C35:D35"/>
    <mergeCell ref="C36:D36"/>
    <mergeCell ref="C38:D38"/>
    <mergeCell ref="C37:D37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2"/>
  <sheetViews>
    <sheetView workbookViewId="0">
      <selection sqref="A1:XFD1048576"/>
    </sheetView>
  </sheetViews>
  <sheetFormatPr defaultRowHeight="11.25"/>
  <cols>
    <col min="1" max="1" width="7" style="35" customWidth="1"/>
    <col min="2" max="3" width="9" style="35"/>
    <col min="4" max="5" width="11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6" width="9.25" style="35" bestFit="1" customWidth="1"/>
    <col min="17" max="17" width="9" style="35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38" t="s">
        <v>46</v>
      </c>
      <c r="W1" s="70"/>
    </row>
    <row r="2" spans="1:23" ht="12.7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38"/>
      <c r="W2" s="70"/>
    </row>
    <row r="3" spans="1:23" ht="23.25" thickBo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39" t="s">
        <v>47</v>
      </c>
      <c r="W3" s="70"/>
    </row>
    <row r="4" spans="1:23" ht="12.75" thickTop="1" thickBot="1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W4" s="70"/>
    </row>
    <row r="5" spans="1:23" ht="12.75" thickTop="1" thickBot="1">
      <c r="A5" s="40"/>
      <c r="B5" s="41"/>
      <c r="C5" s="42"/>
      <c r="D5" s="43" t="s">
        <v>0</v>
      </c>
      <c r="E5" s="43" t="s">
        <v>59</v>
      </c>
      <c r="F5" s="43" t="s">
        <v>60</v>
      </c>
      <c r="G5" s="43" t="s">
        <v>48</v>
      </c>
      <c r="H5" s="43" t="s">
        <v>49</v>
      </c>
      <c r="I5" s="43" t="s">
        <v>1</v>
      </c>
      <c r="J5" s="43" t="s">
        <v>2</v>
      </c>
      <c r="K5" s="43" t="s">
        <v>50</v>
      </c>
      <c r="L5" s="43" t="s">
        <v>51</v>
      </c>
      <c r="M5" s="43" t="s">
        <v>52</v>
      </c>
      <c r="N5" s="43" t="s">
        <v>53</v>
      </c>
      <c r="O5" s="43" t="s">
        <v>54</v>
      </c>
      <c r="P5" s="43" t="s">
        <v>61</v>
      </c>
      <c r="Q5" s="43" t="s">
        <v>62</v>
      </c>
      <c r="R5" s="43" t="s">
        <v>55</v>
      </c>
      <c r="S5" s="43" t="s">
        <v>56</v>
      </c>
      <c r="T5" s="43" t="s">
        <v>57</v>
      </c>
      <c r="U5" s="44" t="s">
        <v>58</v>
      </c>
    </row>
    <row r="6" spans="1:23" ht="12" thickBot="1">
      <c r="A6" s="45" t="s">
        <v>3</v>
      </c>
      <c r="B6" s="71" t="s">
        <v>4</v>
      </c>
      <c r="C6" s="72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3" ht="12" thickBot="1">
      <c r="A7" s="73" t="s">
        <v>5</v>
      </c>
      <c r="B7" s="74"/>
      <c r="C7" s="75"/>
      <c r="D7" s="47">
        <v>11944687.236300001</v>
      </c>
      <c r="E7" s="47">
        <v>13966631.104900001</v>
      </c>
      <c r="F7" s="48">
        <v>85.523038065416998</v>
      </c>
      <c r="G7" s="47">
        <v>11234198.3402</v>
      </c>
      <c r="H7" s="48">
        <v>6.3243399714389801</v>
      </c>
      <c r="I7" s="47">
        <v>1567597.5639</v>
      </c>
      <c r="J7" s="48">
        <v>13.123805863547901</v>
      </c>
      <c r="K7" s="47">
        <v>1502378.6802999999</v>
      </c>
      <c r="L7" s="48">
        <v>13.373261133586601</v>
      </c>
      <c r="M7" s="48">
        <v>4.3410416065659999E-2</v>
      </c>
      <c r="N7" s="47">
        <v>121145569.7095</v>
      </c>
      <c r="O7" s="47">
        <v>2411431106.2546</v>
      </c>
      <c r="P7" s="47">
        <v>787235</v>
      </c>
      <c r="Q7" s="56"/>
      <c r="R7" s="56"/>
      <c r="S7" s="47">
        <v>15.1729626303455</v>
      </c>
      <c r="T7" s="56"/>
      <c r="U7" s="57"/>
    </row>
    <row r="8" spans="1:23" ht="12" thickBot="1">
      <c r="A8" s="65">
        <v>41402</v>
      </c>
      <c r="B8" s="63" t="s">
        <v>6</v>
      </c>
      <c r="C8" s="64"/>
      <c r="D8" s="49">
        <v>370698.6948</v>
      </c>
      <c r="E8" s="49">
        <v>412993.59700000001</v>
      </c>
      <c r="F8" s="50">
        <v>89.758944809984499</v>
      </c>
      <c r="G8" s="49">
        <v>381809.45240000001</v>
      </c>
      <c r="H8" s="50">
        <v>-2.9100268550606501</v>
      </c>
      <c r="I8" s="49">
        <v>94149.861199999999</v>
      </c>
      <c r="J8" s="50">
        <v>25.3979478537943</v>
      </c>
      <c r="K8" s="49">
        <v>83806.141600000003</v>
      </c>
      <c r="L8" s="50">
        <v>21.949729393341801</v>
      </c>
      <c r="M8" s="50">
        <v>0.123424362493261</v>
      </c>
      <c r="N8" s="49">
        <v>3783244.1721000001</v>
      </c>
      <c r="O8" s="49">
        <v>90213570.215100005</v>
      </c>
      <c r="P8" s="49">
        <v>18352</v>
      </c>
      <c r="Q8" s="51"/>
      <c r="R8" s="51"/>
      <c r="S8" s="49">
        <v>20.1993621839582</v>
      </c>
      <c r="T8" s="51"/>
      <c r="U8" s="52"/>
    </row>
    <row r="9" spans="1:23" ht="12" customHeight="1" thickBot="1">
      <c r="A9" s="66"/>
      <c r="B9" s="63" t="s">
        <v>7</v>
      </c>
      <c r="C9" s="64"/>
      <c r="D9" s="49">
        <v>57071.128100000002</v>
      </c>
      <c r="E9" s="49">
        <v>66548.548699999999</v>
      </c>
      <c r="F9" s="50">
        <v>85.758636686843303</v>
      </c>
      <c r="G9" s="49">
        <v>47679.161899999999</v>
      </c>
      <c r="H9" s="50">
        <v>19.698261936101702</v>
      </c>
      <c r="I9" s="49">
        <v>13002.293299999999</v>
      </c>
      <c r="J9" s="50">
        <v>22.782611335835899</v>
      </c>
      <c r="K9" s="49">
        <v>9492.3989000000001</v>
      </c>
      <c r="L9" s="50">
        <v>19.908904690709299</v>
      </c>
      <c r="M9" s="50">
        <v>0.36975841796956099</v>
      </c>
      <c r="N9" s="49">
        <v>654571.21739999996</v>
      </c>
      <c r="O9" s="49">
        <v>15558700.559699999</v>
      </c>
      <c r="P9" s="49">
        <v>3820</v>
      </c>
      <c r="Q9" s="51"/>
      <c r="R9" s="51"/>
      <c r="S9" s="49">
        <v>14.9400858900524</v>
      </c>
      <c r="T9" s="51"/>
      <c r="U9" s="52"/>
    </row>
    <row r="10" spans="1:23" ht="12" thickBot="1">
      <c r="A10" s="66"/>
      <c r="B10" s="63" t="s">
        <v>8</v>
      </c>
      <c r="C10" s="64"/>
      <c r="D10" s="49">
        <v>81679.337100000004</v>
      </c>
      <c r="E10" s="49">
        <v>74819.058900000004</v>
      </c>
      <c r="F10" s="50">
        <v>109.16915863532699</v>
      </c>
      <c r="G10" s="49">
        <v>67535.615900000004</v>
      </c>
      <c r="H10" s="50">
        <v>20.942610815814</v>
      </c>
      <c r="I10" s="49">
        <v>24382.021100000002</v>
      </c>
      <c r="J10" s="50">
        <v>29.850904727776001</v>
      </c>
      <c r="K10" s="49">
        <v>17949.59</v>
      </c>
      <c r="L10" s="50">
        <v>26.5779615108241</v>
      </c>
      <c r="M10" s="50">
        <v>0.35836089292290202</v>
      </c>
      <c r="N10" s="49">
        <v>1101895.7102000001</v>
      </c>
      <c r="O10" s="49">
        <v>22099887.166299999</v>
      </c>
      <c r="P10" s="49">
        <v>70972</v>
      </c>
      <c r="Q10" s="51"/>
      <c r="R10" s="51"/>
      <c r="S10" s="49">
        <v>1.15086706165812</v>
      </c>
      <c r="T10" s="51"/>
      <c r="U10" s="52"/>
    </row>
    <row r="11" spans="1:23" ht="12" thickBot="1">
      <c r="A11" s="66"/>
      <c r="B11" s="63" t="s">
        <v>9</v>
      </c>
      <c r="C11" s="64"/>
      <c r="D11" s="49">
        <v>40797.091099999998</v>
      </c>
      <c r="E11" s="49">
        <v>49353.321000000004</v>
      </c>
      <c r="F11" s="50">
        <v>82.663314794965899</v>
      </c>
      <c r="G11" s="49">
        <v>42038.542300000001</v>
      </c>
      <c r="H11" s="50">
        <v>-2.9531261839209701</v>
      </c>
      <c r="I11" s="49">
        <v>9762.8906000000006</v>
      </c>
      <c r="J11" s="50">
        <v>23.930359583896902</v>
      </c>
      <c r="K11" s="49">
        <v>8906.4868000000006</v>
      </c>
      <c r="L11" s="50">
        <v>21.186478675784201</v>
      </c>
      <c r="M11" s="50">
        <v>9.6155063071557995E-2</v>
      </c>
      <c r="N11" s="49">
        <v>351520.95659999998</v>
      </c>
      <c r="O11" s="49">
        <v>8105114.5773999998</v>
      </c>
      <c r="P11" s="49">
        <v>2121</v>
      </c>
      <c r="Q11" s="51"/>
      <c r="R11" s="51"/>
      <c r="S11" s="49">
        <v>19.2348378595002</v>
      </c>
      <c r="T11" s="51"/>
      <c r="U11" s="52"/>
    </row>
    <row r="12" spans="1:23" ht="12" thickBot="1">
      <c r="A12" s="66"/>
      <c r="B12" s="63" t="s">
        <v>10</v>
      </c>
      <c r="C12" s="64"/>
      <c r="D12" s="49">
        <v>122654.9457</v>
      </c>
      <c r="E12" s="49">
        <v>246122.7114</v>
      </c>
      <c r="F12" s="50">
        <v>49.834875051681202</v>
      </c>
      <c r="G12" s="49">
        <v>285384.09730000002</v>
      </c>
      <c r="H12" s="50">
        <v>-57.021100033102698</v>
      </c>
      <c r="I12" s="49">
        <v>24419.7726</v>
      </c>
      <c r="J12" s="50">
        <v>19.9093256783367</v>
      </c>
      <c r="K12" s="49">
        <v>42448.105900000002</v>
      </c>
      <c r="L12" s="50">
        <v>14.874026374138801</v>
      </c>
      <c r="M12" s="50">
        <v>-0.42471467024869097</v>
      </c>
      <c r="N12" s="49">
        <v>1477125.8925999999</v>
      </c>
      <c r="O12" s="49">
        <v>27442964.370999999</v>
      </c>
      <c r="P12" s="49">
        <v>1400</v>
      </c>
      <c r="Q12" s="51"/>
      <c r="R12" s="51"/>
      <c r="S12" s="49">
        <v>87.610675499999999</v>
      </c>
      <c r="T12" s="51"/>
      <c r="U12" s="52"/>
    </row>
    <row r="13" spans="1:23" ht="12" thickBot="1">
      <c r="A13" s="66"/>
      <c r="B13" s="63" t="s">
        <v>11</v>
      </c>
      <c r="C13" s="64"/>
      <c r="D13" s="49">
        <v>225884.5601</v>
      </c>
      <c r="E13" s="49">
        <v>291753.66220000002</v>
      </c>
      <c r="F13" s="50">
        <v>77.423041889754899</v>
      </c>
      <c r="G13" s="49">
        <v>273202.03720000002</v>
      </c>
      <c r="H13" s="50">
        <v>-17.3195916051537</v>
      </c>
      <c r="I13" s="49">
        <v>67618.275099999999</v>
      </c>
      <c r="J13" s="50">
        <v>29.9348813704067</v>
      </c>
      <c r="K13" s="49">
        <v>69942.499400000001</v>
      </c>
      <c r="L13" s="50">
        <v>25.6010167848046</v>
      </c>
      <c r="M13" s="50">
        <v>-3.3230501053555003E-2</v>
      </c>
      <c r="N13" s="49">
        <v>2095785.6710000001</v>
      </c>
      <c r="O13" s="49">
        <v>46214103.111100003</v>
      </c>
      <c r="P13" s="49">
        <v>9163</v>
      </c>
      <c r="Q13" s="51"/>
      <c r="R13" s="51"/>
      <c r="S13" s="49">
        <v>24.6518127360035</v>
      </c>
      <c r="T13" s="51"/>
      <c r="U13" s="52"/>
    </row>
    <row r="14" spans="1:23" ht="12" thickBot="1">
      <c r="A14" s="66"/>
      <c r="B14" s="63" t="s">
        <v>12</v>
      </c>
      <c r="C14" s="64"/>
      <c r="D14" s="49">
        <v>125987.8621</v>
      </c>
      <c r="E14" s="49">
        <v>123627.2317</v>
      </c>
      <c r="F14" s="50">
        <v>101.909474447934</v>
      </c>
      <c r="G14" s="49">
        <v>180721.679</v>
      </c>
      <c r="H14" s="50">
        <v>-30.2862485579276</v>
      </c>
      <c r="I14" s="49">
        <v>26905.137599999998</v>
      </c>
      <c r="J14" s="50">
        <v>21.355341023760399</v>
      </c>
      <c r="K14" s="49">
        <v>37832.282700000003</v>
      </c>
      <c r="L14" s="50">
        <v>20.9340035513946</v>
      </c>
      <c r="M14" s="50">
        <v>-0.28883123935844301</v>
      </c>
      <c r="N14" s="49">
        <v>1109040.5955000001</v>
      </c>
      <c r="O14" s="49">
        <v>22440406.096099999</v>
      </c>
      <c r="P14" s="49">
        <v>2598</v>
      </c>
      <c r="Q14" s="51"/>
      <c r="R14" s="51"/>
      <c r="S14" s="49">
        <v>48.4941732486528</v>
      </c>
      <c r="T14" s="51"/>
      <c r="U14" s="52"/>
    </row>
    <row r="15" spans="1:23" ht="12" thickBot="1">
      <c r="A15" s="66"/>
      <c r="B15" s="63" t="s">
        <v>13</v>
      </c>
      <c r="C15" s="64"/>
      <c r="D15" s="49">
        <v>83220.203299999994</v>
      </c>
      <c r="E15" s="49">
        <v>137945.6752</v>
      </c>
      <c r="F15" s="50">
        <v>60.328243838992101</v>
      </c>
      <c r="G15" s="49">
        <v>145382.9903</v>
      </c>
      <c r="H15" s="50">
        <v>-42.757950480813598</v>
      </c>
      <c r="I15" s="49">
        <v>21860.9126</v>
      </c>
      <c r="J15" s="50">
        <v>26.268756543640901</v>
      </c>
      <c r="K15" s="49">
        <v>33213.186900000001</v>
      </c>
      <c r="L15" s="50">
        <v>22.845304551422501</v>
      </c>
      <c r="M15" s="50">
        <v>-0.34180021128896898</v>
      </c>
      <c r="N15" s="49">
        <v>842251.95770000003</v>
      </c>
      <c r="O15" s="49">
        <v>13139211.8585</v>
      </c>
      <c r="P15" s="49">
        <v>2867</v>
      </c>
      <c r="Q15" s="51"/>
      <c r="R15" s="51"/>
      <c r="S15" s="49">
        <v>29.026928252528801</v>
      </c>
      <c r="T15" s="51"/>
      <c r="U15" s="52"/>
    </row>
    <row r="16" spans="1:23" ht="12" thickBot="1">
      <c r="A16" s="66"/>
      <c r="B16" s="63" t="s">
        <v>14</v>
      </c>
      <c r="C16" s="64"/>
      <c r="D16" s="49">
        <v>533508.48840000003</v>
      </c>
      <c r="E16" s="49">
        <v>642611.50329999998</v>
      </c>
      <c r="F16" s="50">
        <v>83.021932483355201</v>
      </c>
      <c r="G16" s="49">
        <v>548891.35800000001</v>
      </c>
      <c r="H16" s="50">
        <v>-2.80253448625073</v>
      </c>
      <c r="I16" s="49">
        <v>50416.5173</v>
      </c>
      <c r="J16" s="50">
        <v>9.4499934670580199</v>
      </c>
      <c r="K16" s="49">
        <v>46228.210700000003</v>
      </c>
      <c r="L16" s="50">
        <v>8.4221057639606691</v>
      </c>
      <c r="M16" s="50">
        <v>9.0600664325517999E-2</v>
      </c>
      <c r="N16" s="49">
        <v>5879765.5009000003</v>
      </c>
      <c r="O16" s="49">
        <v>109240342.6481</v>
      </c>
      <c r="P16" s="49">
        <v>37069</v>
      </c>
      <c r="Q16" s="51"/>
      <c r="R16" s="51"/>
      <c r="S16" s="49">
        <v>14.392308624457099</v>
      </c>
      <c r="T16" s="51"/>
      <c r="U16" s="52"/>
    </row>
    <row r="17" spans="1:21" ht="12" thickBot="1">
      <c r="A17" s="66"/>
      <c r="B17" s="63" t="s">
        <v>15</v>
      </c>
      <c r="C17" s="64"/>
      <c r="D17" s="49">
        <v>324178.2193</v>
      </c>
      <c r="E17" s="49">
        <v>559384.92760000005</v>
      </c>
      <c r="F17" s="50">
        <v>57.9526196193492</v>
      </c>
      <c r="G17" s="49">
        <v>451764.31699999998</v>
      </c>
      <c r="H17" s="50">
        <v>-28.241738645329999</v>
      </c>
      <c r="I17" s="49">
        <v>49991.2071</v>
      </c>
      <c r="J17" s="50">
        <v>15.4209024924458</v>
      </c>
      <c r="K17" s="49">
        <v>50676.489600000001</v>
      </c>
      <c r="L17" s="50">
        <v>11.217461781072901</v>
      </c>
      <c r="M17" s="50">
        <v>-1.3522690806113E-2</v>
      </c>
      <c r="N17" s="49">
        <v>3123911.7148000002</v>
      </c>
      <c r="O17" s="49">
        <v>118005206.38869999</v>
      </c>
      <c r="P17" s="49">
        <v>9061</v>
      </c>
      <c r="Q17" s="51"/>
      <c r="R17" s="51"/>
      <c r="S17" s="49">
        <v>35.777311477761799</v>
      </c>
      <c r="T17" s="51"/>
      <c r="U17" s="52"/>
    </row>
    <row r="18" spans="1:21" ht="12" thickBot="1">
      <c r="A18" s="66"/>
      <c r="B18" s="63" t="s">
        <v>16</v>
      </c>
      <c r="C18" s="64"/>
      <c r="D18" s="49">
        <v>1116002.3929999999</v>
      </c>
      <c r="E18" s="49">
        <v>1303416.3389999999</v>
      </c>
      <c r="F18" s="50">
        <v>85.621329087850299</v>
      </c>
      <c r="G18" s="49">
        <v>929625.75789999997</v>
      </c>
      <c r="H18" s="50">
        <v>20.0485661586034</v>
      </c>
      <c r="I18" s="49">
        <v>231399.8866</v>
      </c>
      <c r="J18" s="50">
        <v>20.734712403076401</v>
      </c>
      <c r="K18" s="49">
        <v>140310.1691</v>
      </c>
      <c r="L18" s="50">
        <v>15.093188620005201</v>
      </c>
      <c r="M18" s="50">
        <v>0.64920253524232996</v>
      </c>
      <c r="N18" s="49">
        <v>12289098.8126</v>
      </c>
      <c r="O18" s="49">
        <v>335445277.29549998</v>
      </c>
      <c r="P18" s="49">
        <v>64534</v>
      </c>
      <c r="Q18" s="51"/>
      <c r="R18" s="51"/>
      <c r="S18" s="49">
        <v>17.293246862119201</v>
      </c>
      <c r="T18" s="51"/>
      <c r="U18" s="52"/>
    </row>
    <row r="19" spans="1:21" ht="12" thickBot="1">
      <c r="A19" s="66"/>
      <c r="B19" s="63" t="s">
        <v>17</v>
      </c>
      <c r="C19" s="64"/>
      <c r="D19" s="49">
        <v>508372.48710000003</v>
      </c>
      <c r="E19" s="49">
        <v>488203.277</v>
      </c>
      <c r="F19" s="50">
        <v>104.131313952651</v>
      </c>
      <c r="G19" s="49">
        <v>357423.1103</v>
      </c>
      <c r="H19" s="50">
        <v>42.232685142631702</v>
      </c>
      <c r="I19" s="49">
        <v>20493.6204</v>
      </c>
      <c r="J19" s="50">
        <v>4.03122138196452</v>
      </c>
      <c r="K19" s="49">
        <v>48926.355100000001</v>
      </c>
      <c r="L19" s="50">
        <v>13.688637832885</v>
      </c>
      <c r="M19" s="50">
        <v>-0.58113331029639703</v>
      </c>
      <c r="N19" s="49">
        <v>4534370.5274999999</v>
      </c>
      <c r="O19" s="49">
        <v>105931227.293</v>
      </c>
      <c r="P19" s="49">
        <v>11631</v>
      </c>
      <c r="Q19" s="51"/>
      <c r="R19" s="51"/>
      <c r="S19" s="49">
        <v>43.708407454217202</v>
      </c>
      <c r="T19" s="51"/>
      <c r="U19" s="52"/>
    </row>
    <row r="20" spans="1:21" ht="12" thickBot="1">
      <c r="A20" s="66"/>
      <c r="B20" s="63" t="s">
        <v>18</v>
      </c>
      <c r="C20" s="64"/>
      <c r="D20" s="49">
        <v>652533.37800000003</v>
      </c>
      <c r="E20" s="49">
        <v>727762.10880000005</v>
      </c>
      <c r="F20" s="50">
        <v>89.663005274615898</v>
      </c>
      <c r="G20" s="49">
        <v>641740.08739999996</v>
      </c>
      <c r="H20" s="50">
        <v>1.68187881853055</v>
      </c>
      <c r="I20" s="49">
        <v>61405.640800000001</v>
      </c>
      <c r="J20" s="50">
        <v>9.4103447992510194</v>
      </c>
      <c r="K20" s="49">
        <v>43825.4283</v>
      </c>
      <c r="L20" s="50">
        <v>6.8291554728267103</v>
      </c>
      <c r="M20" s="50">
        <v>0.40114182979929902</v>
      </c>
      <c r="N20" s="49">
        <v>6904064.9484000001</v>
      </c>
      <c r="O20" s="49">
        <v>138469919.84009999</v>
      </c>
      <c r="P20" s="49">
        <v>29798</v>
      </c>
      <c r="Q20" s="51"/>
      <c r="R20" s="51"/>
      <c r="S20" s="49">
        <v>21.8985629236862</v>
      </c>
      <c r="T20" s="51"/>
      <c r="U20" s="52"/>
    </row>
    <row r="21" spans="1:21" ht="12" thickBot="1">
      <c r="A21" s="66"/>
      <c r="B21" s="63" t="s">
        <v>19</v>
      </c>
      <c r="C21" s="64"/>
      <c r="D21" s="49">
        <v>273921.45929999999</v>
      </c>
      <c r="E21" s="49">
        <v>277358.00599999999</v>
      </c>
      <c r="F21" s="50">
        <v>98.760970793826701</v>
      </c>
      <c r="G21" s="49">
        <v>225205.7389</v>
      </c>
      <c r="H21" s="50">
        <v>21.6316514125919</v>
      </c>
      <c r="I21" s="49">
        <v>26044.347300000001</v>
      </c>
      <c r="J21" s="50">
        <v>9.5079616495019206</v>
      </c>
      <c r="K21" s="49">
        <v>30621.335200000001</v>
      </c>
      <c r="L21" s="50">
        <v>13.5970492357644</v>
      </c>
      <c r="M21" s="50">
        <v>-0.14947055280593999</v>
      </c>
      <c r="N21" s="49">
        <v>2458496.7418</v>
      </c>
      <c r="O21" s="49">
        <v>60841907.9943</v>
      </c>
      <c r="P21" s="49">
        <v>26794</v>
      </c>
      <c r="Q21" s="51"/>
      <c r="R21" s="51"/>
      <c r="S21" s="49">
        <v>10.223238758677301</v>
      </c>
      <c r="T21" s="51"/>
      <c r="U21" s="52"/>
    </row>
    <row r="22" spans="1:21" ht="12" thickBot="1">
      <c r="A22" s="66"/>
      <c r="B22" s="63" t="s">
        <v>20</v>
      </c>
      <c r="C22" s="64"/>
      <c r="D22" s="49">
        <v>742466.87690000003</v>
      </c>
      <c r="E22" s="49">
        <v>720448.09400000004</v>
      </c>
      <c r="F22" s="50">
        <v>103.056262218385</v>
      </c>
      <c r="G22" s="49">
        <v>613227.35419999994</v>
      </c>
      <c r="H22" s="50">
        <v>21.0753029549053</v>
      </c>
      <c r="I22" s="49">
        <v>131106.2807</v>
      </c>
      <c r="J22" s="50">
        <v>17.658199278519199</v>
      </c>
      <c r="K22" s="49">
        <v>81364.184299999994</v>
      </c>
      <c r="L22" s="50">
        <v>13.268192252471399</v>
      </c>
      <c r="M22" s="50">
        <v>0.611351257656497</v>
      </c>
      <c r="N22" s="49">
        <v>7506780.3590000002</v>
      </c>
      <c r="O22" s="49">
        <v>145025370.9321</v>
      </c>
      <c r="P22" s="49">
        <v>51651</v>
      </c>
      <c r="Q22" s="51"/>
      <c r="R22" s="51"/>
      <c r="S22" s="49">
        <v>14.374685425258001</v>
      </c>
      <c r="T22" s="51"/>
      <c r="U22" s="52"/>
    </row>
    <row r="23" spans="1:21" ht="12" thickBot="1">
      <c r="A23" s="66"/>
      <c r="B23" s="63" t="s">
        <v>21</v>
      </c>
      <c r="C23" s="64"/>
      <c r="D23" s="49">
        <v>1773528.2779000001</v>
      </c>
      <c r="E23" s="49">
        <v>1839879.2120000001</v>
      </c>
      <c r="F23" s="50">
        <v>96.393734237158199</v>
      </c>
      <c r="G23" s="49">
        <v>1781620.6989</v>
      </c>
      <c r="H23" s="50">
        <v>-0.454216826566745</v>
      </c>
      <c r="I23" s="49">
        <v>188322.6256</v>
      </c>
      <c r="J23" s="50">
        <v>10.6185296251937</v>
      </c>
      <c r="K23" s="49">
        <v>249614.5877</v>
      </c>
      <c r="L23" s="50">
        <v>14.010534781848699</v>
      </c>
      <c r="M23" s="50">
        <v>-0.245546394803111</v>
      </c>
      <c r="N23" s="49">
        <v>18453692.525600001</v>
      </c>
      <c r="O23" s="49">
        <v>322514515.18849999</v>
      </c>
      <c r="P23" s="49">
        <v>66382</v>
      </c>
      <c r="Q23" s="51"/>
      <c r="R23" s="51"/>
      <c r="S23" s="49">
        <v>26.7170057831942</v>
      </c>
      <c r="T23" s="51"/>
      <c r="U23" s="52"/>
    </row>
    <row r="24" spans="1:21" ht="12" thickBot="1">
      <c r="A24" s="66"/>
      <c r="B24" s="63" t="s">
        <v>22</v>
      </c>
      <c r="C24" s="64"/>
      <c r="D24" s="49">
        <v>187789.223</v>
      </c>
      <c r="E24" s="49">
        <v>268375.11249999999</v>
      </c>
      <c r="F24" s="50">
        <v>69.972666709175598</v>
      </c>
      <c r="G24" s="49">
        <v>186971.19450000001</v>
      </c>
      <c r="H24" s="50">
        <v>0.43751579070110402</v>
      </c>
      <c r="I24" s="49">
        <v>28799.938300000002</v>
      </c>
      <c r="J24" s="50">
        <v>15.3363104867844</v>
      </c>
      <c r="K24" s="49">
        <v>32392.253000000001</v>
      </c>
      <c r="L24" s="50">
        <v>17.324729130935701</v>
      </c>
      <c r="M24" s="50">
        <v>-0.110900427333659</v>
      </c>
      <c r="N24" s="49">
        <v>1790191.7239000001</v>
      </c>
      <c r="O24" s="49">
        <v>42018271.1105</v>
      </c>
      <c r="P24" s="49">
        <v>25597</v>
      </c>
      <c r="Q24" s="51"/>
      <c r="R24" s="51"/>
      <c r="S24" s="49">
        <v>7.3363762550298901</v>
      </c>
      <c r="T24" s="51"/>
      <c r="U24" s="52"/>
    </row>
    <row r="25" spans="1:21" ht="12" thickBot="1">
      <c r="A25" s="66"/>
      <c r="B25" s="63" t="s">
        <v>23</v>
      </c>
      <c r="C25" s="64"/>
      <c r="D25" s="49">
        <v>168316.9234</v>
      </c>
      <c r="E25" s="49">
        <v>158178.47659999999</v>
      </c>
      <c r="F25" s="50">
        <v>106.409498319824</v>
      </c>
      <c r="G25" s="49">
        <v>107358.8786</v>
      </c>
      <c r="H25" s="50">
        <v>56.779695908634402</v>
      </c>
      <c r="I25" s="49">
        <v>17621.990099999999</v>
      </c>
      <c r="J25" s="50">
        <v>10.469529589797601</v>
      </c>
      <c r="K25" s="49">
        <v>11135.9737</v>
      </c>
      <c r="L25" s="50">
        <v>10.372662089262899</v>
      </c>
      <c r="M25" s="50">
        <v>0.58243819307870703</v>
      </c>
      <c r="N25" s="49">
        <v>1705436.0935</v>
      </c>
      <c r="O25" s="49">
        <v>38614193.584700003</v>
      </c>
      <c r="P25" s="49">
        <v>15894</v>
      </c>
      <c r="Q25" s="51"/>
      <c r="R25" s="51"/>
      <c r="S25" s="49">
        <v>10.5899662388323</v>
      </c>
      <c r="T25" s="51"/>
      <c r="U25" s="52"/>
    </row>
    <row r="26" spans="1:21" ht="12" thickBot="1">
      <c r="A26" s="66"/>
      <c r="B26" s="63" t="s">
        <v>24</v>
      </c>
      <c r="C26" s="64"/>
      <c r="D26" s="49">
        <v>460096.7132</v>
      </c>
      <c r="E26" s="49">
        <v>524133.29700000002</v>
      </c>
      <c r="F26" s="50">
        <v>87.782385861282194</v>
      </c>
      <c r="G26" s="49">
        <v>340757.52490000002</v>
      </c>
      <c r="H26" s="50">
        <v>35.0217323403267</v>
      </c>
      <c r="I26" s="49">
        <v>74449.085500000001</v>
      </c>
      <c r="J26" s="50">
        <v>16.181181774197501</v>
      </c>
      <c r="K26" s="49">
        <v>71466.321100000001</v>
      </c>
      <c r="L26" s="50">
        <v>20.972778553011501</v>
      </c>
      <c r="M26" s="50">
        <v>4.1736643975646998E-2</v>
      </c>
      <c r="N26" s="49">
        <v>3838367.7691000002</v>
      </c>
      <c r="O26" s="49">
        <v>76705456.954400003</v>
      </c>
      <c r="P26" s="49">
        <v>36301</v>
      </c>
      <c r="Q26" s="51"/>
      <c r="R26" s="51"/>
      <c r="S26" s="49">
        <v>12.674491424478701</v>
      </c>
      <c r="T26" s="51"/>
      <c r="U26" s="52"/>
    </row>
    <row r="27" spans="1:21" ht="12" thickBot="1">
      <c r="A27" s="66"/>
      <c r="B27" s="63" t="s">
        <v>25</v>
      </c>
      <c r="C27" s="64"/>
      <c r="D27" s="49">
        <v>208247.5808</v>
      </c>
      <c r="E27" s="49">
        <v>229205.54620000001</v>
      </c>
      <c r="F27" s="50">
        <v>90.856257299414295</v>
      </c>
      <c r="G27" s="49">
        <v>144199.12950000001</v>
      </c>
      <c r="H27" s="50">
        <v>44.416669866235203</v>
      </c>
      <c r="I27" s="49">
        <v>59996.2837</v>
      </c>
      <c r="J27" s="50">
        <v>28.810074753098899</v>
      </c>
      <c r="K27" s="49">
        <v>45937.787400000001</v>
      </c>
      <c r="L27" s="50">
        <v>31.857187737045301</v>
      </c>
      <c r="M27" s="50">
        <v>0.30603337896069399</v>
      </c>
      <c r="N27" s="49">
        <v>1998114.4450000001</v>
      </c>
      <c r="O27" s="49">
        <v>35344173.030400001</v>
      </c>
      <c r="P27" s="49">
        <v>33103</v>
      </c>
      <c r="Q27" s="51"/>
      <c r="R27" s="51"/>
      <c r="S27" s="49">
        <v>6.2908975259039996</v>
      </c>
      <c r="T27" s="51"/>
      <c r="U27" s="52"/>
    </row>
    <row r="28" spans="1:21" ht="12" thickBot="1">
      <c r="A28" s="66"/>
      <c r="B28" s="63" t="s">
        <v>26</v>
      </c>
      <c r="C28" s="64"/>
      <c r="D28" s="49">
        <v>661139.64930000005</v>
      </c>
      <c r="E28" s="49">
        <v>672244.3541</v>
      </c>
      <c r="F28" s="50">
        <v>98.3481148287416</v>
      </c>
      <c r="G28" s="49">
        <v>502402.05579999997</v>
      </c>
      <c r="H28" s="50">
        <v>31.595729290405501</v>
      </c>
      <c r="I28" s="49">
        <v>45563.589500000002</v>
      </c>
      <c r="J28" s="50">
        <v>6.8916740280577198</v>
      </c>
      <c r="K28" s="49">
        <v>30273.086800000001</v>
      </c>
      <c r="L28" s="50">
        <v>6.0256693718728203</v>
      </c>
      <c r="M28" s="50">
        <v>0.505085682243675</v>
      </c>
      <c r="N28" s="49">
        <v>6118407.4789000005</v>
      </c>
      <c r="O28" s="49">
        <v>117044799.0588</v>
      </c>
      <c r="P28" s="49">
        <v>42722</v>
      </c>
      <c r="Q28" s="51"/>
      <c r="R28" s="51"/>
      <c r="S28" s="49">
        <v>15.4753908829175</v>
      </c>
      <c r="T28" s="51"/>
      <c r="U28" s="52"/>
    </row>
    <row r="29" spans="1:21" ht="12" thickBot="1">
      <c r="A29" s="66"/>
      <c r="B29" s="63" t="s">
        <v>27</v>
      </c>
      <c r="C29" s="64"/>
      <c r="D29" s="49">
        <v>631661.55570000003</v>
      </c>
      <c r="E29" s="49">
        <v>648001.33360000001</v>
      </c>
      <c r="F29" s="50">
        <v>97.478434525863804</v>
      </c>
      <c r="G29" s="49">
        <v>588489.42660000001</v>
      </c>
      <c r="H29" s="50">
        <v>7.3360925699934798</v>
      </c>
      <c r="I29" s="49">
        <v>98532.315300000002</v>
      </c>
      <c r="J29" s="50">
        <v>15.598909639325401</v>
      </c>
      <c r="K29" s="49">
        <v>69816.417100000006</v>
      </c>
      <c r="L29" s="50">
        <v>11.863665504300499</v>
      </c>
      <c r="M29" s="50">
        <v>0.41130581305639602</v>
      </c>
      <c r="N29" s="49">
        <v>5744902.8877999997</v>
      </c>
      <c r="O29" s="49">
        <v>83800086.414000005</v>
      </c>
      <c r="P29" s="49">
        <v>98411</v>
      </c>
      <c r="Q29" s="51"/>
      <c r="R29" s="51"/>
      <c r="S29" s="49">
        <v>6.4186072258182501</v>
      </c>
      <c r="T29" s="51"/>
      <c r="U29" s="52"/>
    </row>
    <row r="30" spans="1:21" ht="12" thickBot="1">
      <c r="A30" s="66"/>
      <c r="B30" s="63" t="s">
        <v>28</v>
      </c>
      <c r="C30" s="64"/>
      <c r="D30" s="49">
        <v>955462.23369999998</v>
      </c>
      <c r="E30" s="49">
        <v>834014.62600000005</v>
      </c>
      <c r="F30" s="50">
        <v>114.56180790047701</v>
      </c>
      <c r="G30" s="49">
        <v>963673.6777</v>
      </c>
      <c r="H30" s="50">
        <v>-0.85209798607326404</v>
      </c>
      <c r="I30" s="49">
        <v>159799.9933</v>
      </c>
      <c r="J30" s="50">
        <v>16.724888505658601</v>
      </c>
      <c r="K30" s="49">
        <v>131434.05559999999</v>
      </c>
      <c r="L30" s="50">
        <v>13.6388550026284</v>
      </c>
      <c r="M30" s="50">
        <v>0.21581878129308801</v>
      </c>
      <c r="N30" s="49">
        <v>9858396.6621000003</v>
      </c>
      <c r="O30" s="49">
        <v>145064461.9357</v>
      </c>
      <c r="P30" s="49">
        <v>60736</v>
      </c>
      <c r="Q30" s="51"/>
      <c r="R30" s="51"/>
      <c r="S30" s="49">
        <v>15.7313987371575</v>
      </c>
      <c r="T30" s="51"/>
      <c r="U30" s="52"/>
    </row>
    <row r="31" spans="1:21" ht="12" thickBot="1">
      <c r="A31" s="66"/>
      <c r="B31" s="63" t="s">
        <v>29</v>
      </c>
      <c r="C31" s="64"/>
      <c r="D31" s="49">
        <v>953095.16189999995</v>
      </c>
      <c r="E31" s="49">
        <v>384230.97960000002</v>
      </c>
      <c r="F31" s="50">
        <v>248.052659078196</v>
      </c>
      <c r="G31" s="49">
        <v>455970.88569999998</v>
      </c>
      <c r="H31" s="50">
        <v>109.025442586498</v>
      </c>
      <c r="I31" s="49">
        <v>-31177.689900000001</v>
      </c>
      <c r="J31" s="50">
        <v>-3.2712042979892102</v>
      </c>
      <c r="K31" s="49">
        <v>27274.715499999998</v>
      </c>
      <c r="L31" s="50">
        <v>5.9816791719340303</v>
      </c>
      <c r="M31" s="50">
        <v>-2.1430986292047698</v>
      </c>
      <c r="N31" s="49">
        <v>9628349.0649999995</v>
      </c>
      <c r="O31" s="49">
        <v>121333579.00470001</v>
      </c>
      <c r="P31" s="49">
        <v>35186</v>
      </c>
      <c r="Q31" s="51"/>
      <c r="R31" s="51"/>
      <c r="S31" s="49">
        <v>27.087340473483799</v>
      </c>
      <c r="T31" s="51"/>
      <c r="U31" s="52"/>
    </row>
    <row r="32" spans="1:21" ht="12" thickBot="1">
      <c r="A32" s="66"/>
      <c r="B32" s="63" t="s">
        <v>30</v>
      </c>
      <c r="C32" s="64"/>
      <c r="D32" s="49">
        <v>114862.1982</v>
      </c>
      <c r="E32" s="49">
        <v>117442.4666</v>
      </c>
      <c r="F32" s="50">
        <v>97.802951117513402</v>
      </c>
      <c r="G32" s="49">
        <v>86706.412100000001</v>
      </c>
      <c r="H32" s="50">
        <v>32.472553549473901</v>
      </c>
      <c r="I32" s="49">
        <v>31905.397700000001</v>
      </c>
      <c r="J32" s="50">
        <v>27.777108744206501</v>
      </c>
      <c r="K32" s="49">
        <v>26442.920699999999</v>
      </c>
      <c r="L32" s="50">
        <v>30.49707635175</v>
      </c>
      <c r="M32" s="50">
        <v>0.206576159342338</v>
      </c>
      <c r="N32" s="49">
        <v>1087742.4539000001</v>
      </c>
      <c r="O32" s="49">
        <v>19335151.8182</v>
      </c>
      <c r="P32" s="49">
        <v>26346</v>
      </c>
      <c r="Q32" s="51"/>
      <c r="R32" s="51"/>
      <c r="S32" s="49">
        <v>4.3597585288089302</v>
      </c>
      <c r="T32" s="51"/>
      <c r="U32" s="52"/>
    </row>
    <row r="33" spans="1:21" ht="12" thickBot="1">
      <c r="A33" s="66"/>
      <c r="B33" s="63" t="s">
        <v>31</v>
      </c>
      <c r="C33" s="64"/>
      <c r="D33" s="49">
        <v>77.949100000000001</v>
      </c>
      <c r="E33" s="51"/>
      <c r="F33" s="51"/>
      <c r="G33" s="49">
        <v>11.1282</v>
      </c>
      <c r="H33" s="50">
        <v>600.46458546755105</v>
      </c>
      <c r="I33" s="49">
        <v>16.355499999999999</v>
      </c>
      <c r="J33" s="50">
        <v>20.982282027630902</v>
      </c>
      <c r="K33" s="49">
        <v>2.1901999999999999</v>
      </c>
      <c r="L33" s="50">
        <v>19.6815298071566</v>
      </c>
      <c r="M33" s="50">
        <v>6.46758286914437</v>
      </c>
      <c r="N33" s="49">
        <v>802.96749999999997</v>
      </c>
      <c r="O33" s="49">
        <v>12565.260399999999</v>
      </c>
      <c r="P33" s="49">
        <v>16</v>
      </c>
      <c r="Q33" s="51"/>
      <c r="R33" s="51"/>
      <c r="S33" s="49">
        <v>4.8718187500000001</v>
      </c>
      <c r="T33" s="51"/>
      <c r="U33" s="52"/>
    </row>
    <row r="34" spans="1:21" ht="12" thickBot="1">
      <c r="A34" s="66"/>
      <c r="B34" s="63" t="s">
        <v>32</v>
      </c>
      <c r="C34" s="64"/>
      <c r="D34" s="49">
        <v>31972.625</v>
      </c>
      <c r="E34" s="49">
        <v>73674.477799999993</v>
      </c>
      <c r="F34" s="50">
        <v>43.397151842452601</v>
      </c>
      <c r="G34" s="49">
        <v>61509.862999999998</v>
      </c>
      <c r="H34" s="50">
        <v>-48.020328056981697</v>
      </c>
      <c r="I34" s="49">
        <v>2662.6100999999999</v>
      </c>
      <c r="J34" s="50">
        <v>8.3277807186616695</v>
      </c>
      <c r="K34" s="49">
        <v>7668.2884999999997</v>
      </c>
      <c r="L34" s="50">
        <v>12.4667624442604</v>
      </c>
      <c r="M34" s="50">
        <v>-0.65277648330523796</v>
      </c>
      <c r="N34" s="49">
        <v>318455.7733</v>
      </c>
      <c r="O34" s="49">
        <v>21423748.1897</v>
      </c>
      <c r="P34" s="49">
        <v>2843</v>
      </c>
      <c r="Q34" s="51"/>
      <c r="R34" s="51"/>
      <c r="S34" s="49">
        <v>11.2460868800563</v>
      </c>
      <c r="T34" s="51"/>
      <c r="U34" s="52"/>
    </row>
    <row r="35" spans="1:21" ht="12" thickBot="1">
      <c r="A35" s="66"/>
      <c r="B35" s="63" t="s">
        <v>36</v>
      </c>
      <c r="C35" s="64"/>
      <c r="D35" s="51"/>
      <c r="E35" s="49">
        <v>473392.03220000002</v>
      </c>
      <c r="F35" s="51"/>
      <c r="G35" s="49">
        <v>57114.530299999999</v>
      </c>
      <c r="H35" s="51"/>
      <c r="I35" s="51"/>
      <c r="J35" s="51"/>
      <c r="K35" s="49">
        <v>1142.2909999999999</v>
      </c>
      <c r="L35" s="50">
        <v>2.0000006898419702</v>
      </c>
      <c r="M35" s="51"/>
      <c r="N35" s="51"/>
      <c r="O35" s="51"/>
      <c r="P35" s="51"/>
      <c r="Q35" s="51"/>
      <c r="R35" s="51"/>
      <c r="S35" s="51"/>
      <c r="T35" s="51"/>
      <c r="U35" s="52"/>
    </row>
    <row r="36" spans="1:21" ht="12" customHeight="1" thickBot="1">
      <c r="A36" s="66"/>
      <c r="B36" s="63" t="s">
        <v>37</v>
      </c>
      <c r="C36" s="64"/>
      <c r="D36" s="51"/>
      <c r="E36" s="49">
        <v>333096.1936</v>
      </c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2"/>
    </row>
    <row r="37" spans="1:21" ht="12" thickBot="1">
      <c r="A37" s="66"/>
      <c r="B37" s="63" t="s">
        <v>38</v>
      </c>
      <c r="C37" s="64"/>
      <c r="D37" s="51"/>
      <c r="E37" s="49">
        <v>257306.63399999999</v>
      </c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2"/>
    </row>
    <row r="38" spans="1:21" ht="12" customHeight="1" thickBot="1">
      <c r="A38" s="66"/>
      <c r="B38" s="63" t="s">
        <v>33</v>
      </c>
      <c r="C38" s="64"/>
      <c r="D38" s="49">
        <v>276365.81199999998</v>
      </c>
      <c r="E38" s="49">
        <v>290925.10440000001</v>
      </c>
      <c r="F38" s="50">
        <v>94.995518716053397</v>
      </c>
      <c r="G38" s="49">
        <v>232357.2659</v>
      </c>
      <c r="H38" s="50">
        <v>18.940034403288301</v>
      </c>
      <c r="I38" s="49">
        <v>12806.1842</v>
      </c>
      <c r="J38" s="50">
        <v>4.6337801724910896</v>
      </c>
      <c r="K38" s="49">
        <v>11560.694299999999</v>
      </c>
      <c r="L38" s="50">
        <v>4.9753960803512802</v>
      </c>
      <c r="M38" s="50">
        <v>0.107734870214499</v>
      </c>
      <c r="N38" s="49">
        <v>2892713.7762000002</v>
      </c>
      <c r="O38" s="49">
        <v>52303242.386200003</v>
      </c>
      <c r="P38" s="49">
        <v>416</v>
      </c>
      <c r="Q38" s="51"/>
      <c r="R38" s="51"/>
      <c r="S38" s="49">
        <v>664.34089423076898</v>
      </c>
      <c r="T38" s="51"/>
      <c r="U38" s="52"/>
    </row>
    <row r="39" spans="1:21" ht="12" thickBot="1">
      <c r="A39" s="66"/>
      <c r="B39" s="63" t="s">
        <v>34</v>
      </c>
      <c r="C39" s="64"/>
      <c r="D39" s="49">
        <v>250164.79329999999</v>
      </c>
      <c r="E39" s="49">
        <v>527509.41350000002</v>
      </c>
      <c r="F39" s="50">
        <v>47.4237590643489</v>
      </c>
      <c r="G39" s="49">
        <v>499870.78320000001</v>
      </c>
      <c r="H39" s="50">
        <v>-49.954107799913501</v>
      </c>
      <c r="I39" s="49">
        <v>24525.055400000001</v>
      </c>
      <c r="J39" s="50">
        <v>9.8035599160387505</v>
      </c>
      <c r="K39" s="49">
        <v>37116.2166</v>
      </c>
      <c r="L39" s="50">
        <v>7.4251622314060501</v>
      </c>
      <c r="M39" s="50">
        <v>-0.33923611707772999</v>
      </c>
      <c r="N39" s="49">
        <v>3294276.0188000002</v>
      </c>
      <c r="O39" s="49">
        <v>69921416.1954</v>
      </c>
      <c r="P39" s="49">
        <v>1410</v>
      </c>
      <c r="Q39" s="51"/>
      <c r="R39" s="51"/>
      <c r="S39" s="49">
        <v>177.42183921985799</v>
      </c>
      <c r="T39" s="51"/>
      <c r="U39" s="52"/>
    </row>
    <row r="40" spans="1:21" ht="12" thickBot="1">
      <c r="A40" s="66"/>
      <c r="B40" s="63" t="s">
        <v>39</v>
      </c>
      <c r="C40" s="64"/>
      <c r="D40" s="51"/>
      <c r="E40" s="49">
        <v>139033.2965</v>
      </c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2"/>
    </row>
    <row r="41" spans="1:21" ht="12" customHeight="1" thickBot="1">
      <c r="A41" s="66"/>
      <c r="B41" s="63" t="s">
        <v>40</v>
      </c>
      <c r="C41" s="64"/>
      <c r="D41" s="51"/>
      <c r="E41" s="49">
        <v>73640.486900000004</v>
      </c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2"/>
    </row>
    <row r="42" spans="1:21" ht="12" thickBot="1">
      <c r="A42" s="67"/>
      <c r="B42" s="63" t="s">
        <v>35</v>
      </c>
      <c r="C42" s="64"/>
      <c r="D42" s="53">
        <v>12929.415499999999</v>
      </c>
      <c r="E42" s="54"/>
      <c r="F42" s="54"/>
      <c r="G42" s="53">
        <v>33553.585299999999</v>
      </c>
      <c r="H42" s="55">
        <v>-61.4663667551497</v>
      </c>
      <c r="I42" s="53">
        <v>815.1653</v>
      </c>
      <c r="J42" s="55">
        <v>6.30473434781333</v>
      </c>
      <c r="K42" s="53">
        <v>3558.0165999999999</v>
      </c>
      <c r="L42" s="55">
        <v>10.603983354351101</v>
      </c>
      <c r="M42" s="55">
        <v>-0.77089333984557595</v>
      </c>
      <c r="N42" s="53">
        <v>303795.29080000002</v>
      </c>
      <c r="O42" s="53">
        <v>7822235.7759999996</v>
      </c>
      <c r="P42" s="53">
        <v>41</v>
      </c>
      <c r="Q42" s="54"/>
      <c r="R42" s="54"/>
      <c r="S42" s="53">
        <v>315.35159756097602</v>
      </c>
      <c r="T42" s="54"/>
      <c r="U42" s="58"/>
    </row>
  </sheetData>
  <mergeCells count="40">
    <mergeCell ref="A8:A42"/>
    <mergeCell ref="B24:C24"/>
    <mergeCell ref="B18:C18"/>
    <mergeCell ref="A1:U4"/>
    <mergeCell ref="W1:W4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9:C19"/>
    <mergeCell ref="B20:C20"/>
    <mergeCell ref="B21:C21"/>
    <mergeCell ref="B22:C22"/>
    <mergeCell ref="B40:C40"/>
    <mergeCell ref="B41:C41"/>
    <mergeCell ref="B42:C42"/>
    <mergeCell ref="B29:C29"/>
    <mergeCell ref="B30:C30"/>
    <mergeCell ref="B36:C36"/>
    <mergeCell ref="B31:C31"/>
    <mergeCell ref="B32:C32"/>
    <mergeCell ref="B33:C33"/>
    <mergeCell ref="B34:C34"/>
    <mergeCell ref="B35:C35"/>
    <mergeCell ref="B37:C37"/>
    <mergeCell ref="B38:C38"/>
    <mergeCell ref="B23:C23"/>
    <mergeCell ref="B39:C39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2"/>
  <sheetViews>
    <sheetView topLeftCell="A13" workbookViewId="0">
      <selection activeCell="C40" sqref="C40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>
      <c r="A1" s="37" t="s">
        <v>70</v>
      </c>
      <c r="B1" s="37" t="s">
        <v>63</v>
      </c>
      <c r="C1" s="37" t="s">
        <v>64</v>
      </c>
      <c r="D1" s="37" t="s">
        <v>65</v>
      </c>
      <c r="E1" s="37" t="s">
        <v>66</v>
      </c>
      <c r="F1" s="37" t="s">
        <v>67</v>
      </c>
      <c r="G1" s="37" t="s">
        <v>66</v>
      </c>
      <c r="H1" s="37" t="s">
        <v>68</v>
      </c>
    </row>
    <row r="2" spans="1:8">
      <c r="A2" s="36">
        <v>1</v>
      </c>
      <c r="B2" s="36">
        <v>12</v>
      </c>
      <c r="C2" s="36">
        <v>35278</v>
      </c>
      <c r="D2" s="36">
        <v>370698.96594358998</v>
      </c>
      <c r="E2" s="36">
        <v>276548.83920256398</v>
      </c>
      <c r="F2" s="36">
        <v>94150.126741025597</v>
      </c>
      <c r="G2" s="36">
        <v>276548.83920256398</v>
      </c>
      <c r="H2" s="36">
        <v>0.25398000909274898</v>
      </c>
    </row>
    <row r="3" spans="1:8">
      <c r="A3" s="36">
        <v>2</v>
      </c>
      <c r="B3" s="36">
        <v>13</v>
      </c>
      <c r="C3" s="36">
        <v>7395.21</v>
      </c>
      <c r="D3" s="36">
        <v>57071.132023954298</v>
      </c>
      <c r="E3" s="36">
        <v>44068.843924854402</v>
      </c>
      <c r="F3" s="36">
        <v>13002.2880990999</v>
      </c>
      <c r="G3" s="36">
        <v>44068.843924854402</v>
      </c>
      <c r="H3" s="36">
        <v>0.22782600656392299</v>
      </c>
    </row>
    <row r="4" spans="1:8">
      <c r="A4" s="36">
        <v>3</v>
      </c>
      <c r="B4" s="36">
        <v>14</v>
      </c>
      <c r="C4" s="36">
        <v>86902</v>
      </c>
      <c r="D4" s="36">
        <v>81681.064758974404</v>
      </c>
      <c r="E4" s="36">
        <v>57297.316206837597</v>
      </c>
      <c r="F4" s="36">
        <v>24383.7485521368</v>
      </c>
      <c r="G4" s="36">
        <v>57297.316206837597</v>
      </c>
      <c r="H4" s="36">
        <v>0.298523882176226</v>
      </c>
    </row>
    <row r="5" spans="1:8">
      <c r="A5" s="36">
        <v>4</v>
      </c>
      <c r="B5" s="36">
        <v>15</v>
      </c>
      <c r="C5" s="36">
        <v>2585</v>
      </c>
      <c r="D5" s="36">
        <v>40797.102205128198</v>
      </c>
      <c r="E5" s="36">
        <v>31034.2004923077</v>
      </c>
      <c r="F5" s="36">
        <v>9762.9017128205105</v>
      </c>
      <c r="G5" s="36">
        <v>31034.2004923077</v>
      </c>
      <c r="H5" s="36">
        <v>0.23930380309200799</v>
      </c>
    </row>
    <row r="6" spans="1:8">
      <c r="A6" s="36">
        <v>5</v>
      </c>
      <c r="B6" s="36">
        <v>16</v>
      </c>
      <c r="C6" s="36">
        <v>1981</v>
      </c>
      <c r="D6" s="36">
        <v>122654.95829059801</v>
      </c>
      <c r="E6" s="36">
        <v>98235.173523076897</v>
      </c>
      <c r="F6" s="36">
        <v>24419.7847675214</v>
      </c>
      <c r="G6" s="36">
        <v>98235.173523076897</v>
      </c>
      <c r="H6" s="36">
        <v>0.19909333554755401</v>
      </c>
    </row>
    <row r="7" spans="1:8">
      <c r="A7" s="36">
        <v>6</v>
      </c>
      <c r="B7" s="36">
        <v>17</v>
      </c>
      <c r="C7" s="36">
        <v>14632</v>
      </c>
      <c r="D7" s="36">
        <v>225884.678764957</v>
      </c>
      <c r="E7" s="36">
        <v>158266.28505641001</v>
      </c>
      <c r="F7" s="36">
        <v>67618.393708546995</v>
      </c>
      <c r="G7" s="36">
        <v>158266.28505641001</v>
      </c>
      <c r="H7" s="36">
        <v>0.29934918153039902</v>
      </c>
    </row>
    <row r="8" spans="1:8">
      <c r="A8" s="36">
        <v>7</v>
      </c>
      <c r="B8" s="36">
        <v>18</v>
      </c>
      <c r="C8" s="36">
        <v>31975</v>
      </c>
      <c r="D8" s="36">
        <v>125987.85207008501</v>
      </c>
      <c r="E8" s="36">
        <v>99082.7252367521</v>
      </c>
      <c r="F8" s="36">
        <v>26905.126833333299</v>
      </c>
      <c r="G8" s="36">
        <v>99082.7252367521</v>
      </c>
      <c r="H8" s="36">
        <v>0.21355334178065299</v>
      </c>
    </row>
    <row r="9" spans="1:8">
      <c r="A9" s="36">
        <v>8</v>
      </c>
      <c r="B9" s="36">
        <v>19</v>
      </c>
      <c r="C9" s="36">
        <v>17414</v>
      </c>
      <c r="D9" s="36">
        <v>83220.242969230807</v>
      </c>
      <c r="E9" s="36">
        <v>61359.292060683802</v>
      </c>
      <c r="F9" s="36">
        <v>21860.950908547002</v>
      </c>
      <c r="G9" s="36">
        <v>61359.292060683802</v>
      </c>
      <c r="H9" s="36">
        <v>0.26268790054638202</v>
      </c>
    </row>
    <row r="10" spans="1:8">
      <c r="A10" s="36">
        <v>9</v>
      </c>
      <c r="B10" s="36">
        <v>21</v>
      </c>
      <c r="C10" s="36">
        <v>142553</v>
      </c>
      <c r="D10" s="36">
        <v>533508.25280000002</v>
      </c>
      <c r="E10" s="36">
        <v>483091.97110000002</v>
      </c>
      <c r="F10" s="36">
        <v>50416.2817</v>
      </c>
      <c r="G10" s="36">
        <v>483091.97110000002</v>
      </c>
      <c r="H10" s="36">
        <v>9.44995347970745E-2</v>
      </c>
    </row>
    <row r="11" spans="1:8">
      <c r="A11" s="36">
        <v>10</v>
      </c>
      <c r="B11" s="36">
        <v>22</v>
      </c>
      <c r="C11" s="36">
        <v>22772</v>
      </c>
      <c r="D11" s="36">
        <v>324178.25611965801</v>
      </c>
      <c r="E11" s="36">
        <v>274187.01073247899</v>
      </c>
      <c r="F11" s="36">
        <v>49991.245387179501</v>
      </c>
      <c r="G11" s="36">
        <v>274187.01073247899</v>
      </c>
      <c r="H11" s="36">
        <v>0.15420912551496699</v>
      </c>
    </row>
    <row r="12" spans="1:8">
      <c r="A12" s="36">
        <v>11</v>
      </c>
      <c r="B12" s="36">
        <v>23</v>
      </c>
      <c r="C12" s="36">
        <v>148498.87</v>
      </c>
      <c r="D12" s="36">
        <v>1116002.5296333299</v>
      </c>
      <c r="E12" s="36">
        <v>884602.46516666701</v>
      </c>
      <c r="F12" s="36">
        <v>231400.06446666701</v>
      </c>
      <c r="G12" s="36">
        <v>884602.46516666701</v>
      </c>
      <c r="H12" s="36">
        <v>0.207347258023415</v>
      </c>
    </row>
    <row r="13" spans="1:8">
      <c r="A13" s="36">
        <v>12</v>
      </c>
      <c r="B13" s="36">
        <v>24</v>
      </c>
      <c r="C13" s="36">
        <v>20380</v>
      </c>
      <c r="D13" s="36">
        <v>508372.48037692299</v>
      </c>
      <c r="E13" s="36">
        <v>487878.86606923101</v>
      </c>
      <c r="F13" s="36">
        <v>20493.6143076923</v>
      </c>
      <c r="G13" s="36">
        <v>487878.86606923101</v>
      </c>
      <c r="H13" s="36">
        <v>4.0312202368817697E-2</v>
      </c>
    </row>
    <row r="14" spans="1:8">
      <c r="A14" s="36">
        <v>13</v>
      </c>
      <c r="B14" s="36">
        <v>25</v>
      </c>
      <c r="C14" s="36">
        <v>57978</v>
      </c>
      <c r="D14" s="36">
        <v>652533.35800000001</v>
      </c>
      <c r="E14" s="36">
        <v>591127.73719999997</v>
      </c>
      <c r="F14" s="36">
        <v>61405.620799999997</v>
      </c>
      <c r="G14" s="36">
        <v>591127.73719999997</v>
      </c>
      <c r="H14" s="36">
        <v>9.4103420226985507E-2</v>
      </c>
    </row>
    <row r="15" spans="1:8">
      <c r="A15" s="36">
        <v>14</v>
      </c>
      <c r="B15" s="36">
        <v>26</v>
      </c>
      <c r="C15" s="36">
        <v>53762</v>
      </c>
      <c r="D15" s="36">
        <v>273921.35490337299</v>
      </c>
      <c r="E15" s="36">
        <v>247877.11195252999</v>
      </c>
      <c r="F15" s="36">
        <v>26044.2429508434</v>
      </c>
      <c r="G15" s="36">
        <v>247877.11195252999</v>
      </c>
      <c r="H15" s="36">
        <v>9.5079271785985894E-2</v>
      </c>
    </row>
    <row r="16" spans="1:8">
      <c r="A16" s="36">
        <v>15</v>
      </c>
      <c r="B16" s="36">
        <v>27</v>
      </c>
      <c r="C16" s="36">
        <v>122470.5</v>
      </c>
      <c r="D16" s="36">
        <v>742466.77029999997</v>
      </c>
      <c r="E16" s="36">
        <v>611360.59580000001</v>
      </c>
      <c r="F16" s="36">
        <v>131106.17449999999</v>
      </c>
      <c r="G16" s="36">
        <v>611360.59580000001</v>
      </c>
      <c r="H16" s="36">
        <v>0.176581875101327</v>
      </c>
    </row>
    <row r="17" spans="1:8">
      <c r="A17" s="36">
        <v>16</v>
      </c>
      <c r="B17" s="36">
        <v>29</v>
      </c>
      <c r="C17" s="36">
        <v>151228</v>
      </c>
      <c r="D17" s="36">
        <v>1773528.88577692</v>
      </c>
      <c r="E17" s="36">
        <v>1585205.6688487199</v>
      </c>
      <c r="F17" s="36">
        <v>188323.21692820499</v>
      </c>
      <c r="G17" s="36">
        <v>1585205.6688487199</v>
      </c>
      <c r="H17" s="36">
        <v>0.106185593275921</v>
      </c>
    </row>
    <row r="18" spans="1:8">
      <c r="A18" s="36">
        <v>17</v>
      </c>
      <c r="B18" s="36">
        <v>31</v>
      </c>
      <c r="C18" s="36">
        <v>33810.879999999997</v>
      </c>
      <c r="D18" s="36">
        <v>187789.21370906901</v>
      </c>
      <c r="E18" s="36">
        <v>158989.302417403</v>
      </c>
      <c r="F18" s="36">
        <v>28799.911291665801</v>
      </c>
      <c r="G18" s="36">
        <v>158989.302417403</v>
      </c>
      <c r="H18" s="36">
        <v>0.15336296863292601</v>
      </c>
    </row>
    <row r="19" spans="1:8">
      <c r="A19" s="36">
        <v>18</v>
      </c>
      <c r="B19" s="36">
        <v>32</v>
      </c>
      <c r="C19" s="36">
        <v>11342.5</v>
      </c>
      <c r="D19" s="36">
        <v>168312.23477862499</v>
      </c>
      <c r="E19" s="36">
        <v>150694.92298804299</v>
      </c>
      <c r="F19" s="36">
        <v>17617.311790581502</v>
      </c>
      <c r="G19" s="36">
        <v>150694.92298804299</v>
      </c>
      <c r="H19" s="36">
        <v>0.10467041694118601</v>
      </c>
    </row>
    <row r="20" spans="1:8">
      <c r="A20" s="36">
        <v>19</v>
      </c>
      <c r="B20" s="36">
        <v>33</v>
      </c>
      <c r="C20" s="36">
        <v>42876.480000000003</v>
      </c>
      <c r="D20" s="36">
        <v>460096.69310198899</v>
      </c>
      <c r="E20" s="36">
        <v>385647.62559363397</v>
      </c>
      <c r="F20" s="36">
        <v>74449.067508355598</v>
      </c>
      <c r="G20" s="36">
        <v>385647.62559363397</v>
      </c>
      <c r="H20" s="36">
        <v>0.16181178570621099</v>
      </c>
    </row>
    <row r="21" spans="1:8">
      <c r="A21" s="36">
        <v>20</v>
      </c>
      <c r="B21" s="36">
        <v>34</v>
      </c>
      <c r="C21" s="36">
        <v>44035.95</v>
      </c>
      <c r="D21" s="36">
        <v>208242.21663410499</v>
      </c>
      <c r="E21" s="36">
        <v>148251.29131113301</v>
      </c>
      <c r="F21" s="36">
        <v>59990.925322971503</v>
      </c>
      <c r="G21" s="36">
        <v>148251.29131113301</v>
      </c>
      <c r="H21" s="36">
        <v>0.28808243733007999</v>
      </c>
    </row>
    <row r="22" spans="1:8">
      <c r="A22" s="36">
        <v>21</v>
      </c>
      <c r="B22" s="36">
        <v>35</v>
      </c>
      <c r="C22" s="36">
        <v>30760.71</v>
      </c>
      <c r="D22" s="36">
        <v>661139.64907168096</v>
      </c>
      <c r="E22" s="36">
        <v>615576.02417915396</v>
      </c>
      <c r="F22" s="36">
        <v>45563.624892527398</v>
      </c>
      <c r="G22" s="36">
        <v>615576.02417915396</v>
      </c>
      <c r="H22" s="36">
        <v>6.8916793836981502E-2</v>
      </c>
    </row>
    <row r="23" spans="1:8">
      <c r="A23" s="36">
        <v>22</v>
      </c>
      <c r="B23" s="36">
        <v>36</v>
      </c>
      <c r="C23" s="36">
        <v>115388.01</v>
      </c>
      <c r="D23" s="36">
        <v>631661.55705929198</v>
      </c>
      <c r="E23" s="36">
        <v>533129.20241098001</v>
      </c>
      <c r="F23" s="36">
        <v>98532.354648312394</v>
      </c>
      <c r="G23" s="36">
        <v>533129.20241098001</v>
      </c>
      <c r="H23" s="36">
        <v>0.155989158350923</v>
      </c>
    </row>
    <row r="24" spans="1:8">
      <c r="A24" s="36">
        <v>23</v>
      </c>
      <c r="B24" s="36">
        <v>37</v>
      </c>
      <c r="C24" s="36">
        <v>104012.26</v>
      </c>
      <c r="D24" s="36">
        <v>955462.23960442503</v>
      </c>
      <c r="E24" s="36">
        <v>795662.22326272796</v>
      </c>
      <c r="F24" s="36">
        <v>159800.016341696</v>
      </c>
      <c r="G24" s="36">
        <v>795662.22326272796</v>
      </c>
      <c r="H24" s="36">
        <v>0.167248908138804</v>
      </c>
    </row>
    <row r="25" spans="1:8">
      <c r="A25" s="36">
        <v>24</v>
      </c>
      <c r="B25" s="36">
        <v>38</v>
      </c>
      <c r="C25" s="36">
        <v>305970.14</v>
      </c>
      <c r="D25" s="36">
        <v>953094.96391167794</v>
      </c>
      <c r="E25" s="36">
        <v>984272.811384956</v>
      </c>
      <c r="F25" s="36">
        <v>-31177.847473277401</v>
      </c>
      <c r="G25" s="36">
        <v>984272.811384956</v>
      </c>
      <c r="H25" s="36">
        <v>-3.2712215103223002E-2</v>
      </c>
    </row>
    <row r="26" spans="1:8">
      <c r="A26" s="36">
        <v>25</v>
      </c>
      <c r="B26" s="36">
        <v>39</v>
      </c>
      <c r="C26" s="36">
        <v>84916.5</v>
      </c>
      <c r="D26" s="36">
        <v>114862.12149303401</v>
      </c>
      <c r="E26" s="36">
        <v>82956.842812874296</v>
      </c>
      <c r="F26" s="36">
        <v>31905.278680159499</v>
      </c>
      <c r="G26" s="36">
        <v>82956.842812874296</v>
      </c>
      <c r="H26" s="36">
        <v>0.27777023674505702</v>
      </c>
    </row>
    <row r="27" spans="1:8">
      <c r="A27" s="36">
        <v>26</v>
      </c>
      <c r="B27" s="36">
        <v>40</v>
      </c>
      <c r="C27" s="36">
        <v>24</v>
      </c>
      <c r="D27" s="36">
        <v>77.948800000000006</v>
      </c>
      <c r="E27" s="36">
        <v>61.593600000000002</v>
      </c>
      <c r="F27" s="36">
        <v>16.3552</v>
      </c>
      <c r="G27" s="36">
        <v>61.593600000000002</v>
      </c>
      <c r="H27" s="36">
        <v>0.209819779137075</v>
      </c>
    </row>
    <row r="28" spans="1:8">
      <c r="A28" s="36">
        <v>27</v>
      </c>
      <c r="B28" s="36">
        <v>42</v>
      </c>
      <c r="C28" s="36">
        <v>2315.5</v>
      </c>
      <c r="D28" s="36">
        <v>31972.6247</v>
      </c>
      <c r="E28" s="36">
        <v>29310.015899999999</v>
      </c>
      <c r="F28" s="36">
        <v>2662.6088</v>
      </c>
      <c r="G28" s="36">
        <v>29310.015899999999</v>
      </c>
      <c r="H28" s="36">
        <v>8.3277767308230999E-2</v>
      </c>
    </row>
    <row r="29" spans="1:8">
      <c r="A29" s="36">
        <v>28</v>
      </c>
      <c r="B29" s="36">
        <v>75</v>
      </c>
      <c r="C29" s="36">
        <v>423</v>
      </c>
      <c r="D29" s="36">
        <v>276365.811965812</v>
      </c>
      <c r="E29" s="36">
        <v>263559.62564102601</v>
      </c>
      <c r="F29" s="36">
        <v>12806.1863247863</v>
      </c>
      <c r="G29" s="36">
        <v>263559.62564102601</v>
      </c>
      <c r="H29" s="36">
        <v>4.6337809418954198E-2</v>
      </c>
    </row>
    <row r="30" spans="1:8">
      <c r="A30" s="36">
        <v>29</v>
      </c>
      <c r="B30" s="36">
        <v>76</v>
      </c>
      <c r="C30" s="36">
        <v>1434</v>
      </c>
      <c r="D30" s="36">
        <v>250164.789719658</v>
      </c>
      <c r="E30" s="36">
        <v>225639.73803418799</v>
      </c>
      <c r="F30" s="36">
        <v>24525.051685470102</v>
      </c>
      <c r="G30" s="36">
        <v>225639.73803418799</v>
      </c>
      <c r="H30" s="36">
        <v>9.8035585715134294E-2</v>
      </c>
    </row>
    <row r="31" spans="1:8" ht="14.25">
      <c r="A31" s="30">
        <v>30</v>
      </c>
      <c r="B31" s="31">
        <v>99</v>
      </c>
      <c r="C31" s="30">
        <v>41</v>
      </c>
      <c r="D31" s="30">
        <v>12929.415324105599</v>
      </c>
      <c r="E31" s="30">
        <v>12114.250359276901</v>
      </c>
      <c r="F31" s="30">
        <v>815.16496482868195</v>
      </c>
      <c r="G31" s="30">
        <v>12114.250359276901</v>
      </c>
      <c r="H31" s="30">
        <v>6.3047318412681005E-2</v>
      </c>
    </row>
    <row r="32" spans="1:8" ht="14.25">
      <c r="A32" s="30"/>
      <c r="B32" s="33">
        <v>70</v>
      </c>
      <c r="C32" s="34">
        <v>0</v>
      </c>
      <c r="D32" s="34">
        <v>0</v>
      </c>
      <c r="E32" s="34">
        <v>0</v>
      </c>
      <c r="F32" s="30"/>
      <c r="G32" s="30"/>
      <c r="H32" s="30"/>
    </row>
    <row r="33" spans="1:8" ht="14.25">
      <c r="A33" s="30"/>
      <c r="B33" s="33">
        <v>71</v>
      </c>
      <c r="C33" s="34">
        <v>0</v>
      </c>
      <c r="D33" s="34">
        <v>0</v>
      </c>
      <c r="E33" s="34">
        <v>0</v>
      </c>
      <c r="F33" s="30"/>
      <c r="G33" s="30"/>
      <c r="H33" s="30"/>
    </row>
    <row r="34" spans="1:8" ht="14.25">
      <c r="A34" s="30"/>
      <c r="B34" s="33">
        <v>72</v>
      </c>
      <c r="C34" s="34">
        <v>0</v>
      </c>
      <c r="D34" s="34">
        <v>0</v>
      </c>
      <c r="E34" s="34">
        <v>0</v>
      </c>
      <c r="F34" s="30"/>
      <c r="G34" s="30"/>
      <c r="H34" s="30"/>
    </row>
    <row r="35" spans="1:8" ht="14.25">
      <c r="A35" s="30"/>
      <c r="B35" s="33">
        <v>73</v>
      </c>
      <c r="C35" s="34">
        <v>0</v>
      </c>
      <c r="D35" s="34">
        <v>0</v>
      </c>
      <c r="E35" s="34">
        <v>0</v>
      </c>
      <c r="F35" s="30"/>
      <c r="G35" s="30"/>
      <c r="H35" s="30"/>
    </row>
    <row r="36" spans="1:8" ht="14.25">
      <c r="A36" s="30"/>
      <c r="B36" s="33">
        <v>77</v>
      </c>
      <c r="C36" s="34">
        <v>0</v>
      </c>
      <c r="D36" s="34">
        <v>0</v>
      </c>
      <c r="E36" s="34">
        <v>0</v>
      </c>
      <c r="F36" s="30"/>
      <c r="G36" s="30"/>
      <c r="H36" s="30"/>
    </row>
    <row r="37" spans="1:8" ht="14.25">
      <c r="A37" s="30"/>
      <c r="B37" s="33">
        <v>78</v>
      </c>
      <c r="C37" s="34">
        <v>0</v>
      </c>
      <c r="D37" s="34">
        <v>0</v>
      </c>
      <c r="E37" s="34">
        <v>0</v>
      </c>
      <c r="F37" s="30"/>
      <c r="G37" s="30"/>
      <c r="H37" s="30"/>
    </row>
    <row r="38" spans="1:8" ht="14.25">
      <c r="A38" s="30"/>
      <c r="B38" s="33">
        <v>74</v>
      </c>
      <c r="C38" s="34">
        <v>0</v>
      </c>
      <c r="D38" s="34">
        <v>0</v>
      </c>
      <c r="E38" s="34">
        <v>0</v>
      </c>
      <c r="F38" s="30"/>
      <c r="G38" s="30"/>
      <c r="H38" s="30"/>
    </row>
    <row r="39" spans="1:8" ht="14.25">
      <c r="A39" s="30"/>
      <c r="B39" s="31"/>
      <c r="C39" s="30"/>
      <c r="D39" s="30"/>
      <c r="E39" s="30"/>
      <c r="F39" s="30"/>
      <c r="G39" s="30"/>
      <c r="H39" s="30"/>
    </row>
    <row r="40" spans="1:8" ht="14.25">
      <c r="A40" s="30"/>
      <c r="B40" s="31"/>
      <c r="C40" s="30"/>
      <c r="D40" s="30"/>
      <c r="E40" s="30"/>
      <c r="F40" s="30"/>
      <c r="G40" s="30"/>
      <c r="H40" s="30"/>
    </row>
    <row r="41" spans="1:8" ht="14.25">
      <c r="A41" s="30"/>
      <c r="B41" s="31"/>
      <c r="C41" s="30"/>
      <c r="D41" s="30"/>
      <c r="E41" s="30"/>
      <c r="F41" s="30"/>
      <c r="G41" s="30"/>
      <c r="H41" s="30"/>
    </row>
    <row r="42" spans="1:8" ht="14.25">
      <c r="A42" s="30"/>
      <c r="B42" s="31"/>
      <c r="C42" s="31"/>
      <c r="D42" s="31"/>
      <c r="E42" s="31"/>
      <c r="F42" s="31"/>
      <c r="G42" s="31"/>
      <c r="H42" s="31"/>
    </row>
    <row r="43" spans="1:8" ht="14.25">
      <c r="A43" s="30"/>
      <c r="B43" s="31"/>
      <c r="C43" s="31"/>
      <c r="D43" s="31"/>
      <c r="E43" s="31"/>
      <c r="F43" s="31"/>
      <c r="G43" s="31"/>
      <c r="H43" s="31"/>
    </row>
    <row r="44" spans="1:8" ht="14.25">
      <c r="A44" s="30"/>
      <c r="B44" s="31"/>
      <c r="C44" s="30"/>
      <c r="D44" s="30"/>
      <c r="E44" s="30"/>
      <c r="F44" s="30"/>
      <c r="G44" s="30"/>
      <c r="H44" s="30"/>
    </row>
    <row r="45" spans="1:8" ht="14.25">
      <c r="A45" s="30"/>
      <c r="B45" s="31"/>
      <c r="C45" s="30"/>
      <c r="D45" s="30"/>
      <c r="E45" s="30"/>
      <c r="F45" s="30"/>
      <c r="G45" s="30"/>
      <c r="H45" s="30"/>
    </row>
    <row r="46" spans="1:8" ht="14.25">
      <c r="A46" s="30"/>
      <c r="B46" s="31"/>
      <c r="C46" s="30"/>
      <c r="D46" s="30"/>
      <c r="E46" s="30"/>
      <c r="F46" s="30"/>
      <c r="G46" s="30"/>
      <c r="H46" s="30"/>
    </row>
    <row r="47" spans="1:8" ht="14.25">
      <c r="A47" s="30"/>
      <c r="B47" s="31"/>
      <c r="C47" s="30"/>
      <c r="D47" s="30"/>
      <c r="E47" s="30"/>
      <c r="F47" s="30"/>
      <c r="G47" s="30"/>
      <c r="H47" s="30"/>
    </row>
    <row r="48" spans="1:8" ht="14.25">
      <c r="A48" s="30"/>
      <c r="B48" s="31"/>
      <c r="C48" s="30"/>
      <c r="D48" s="30"/>
      <c r="E48" s="30"/>
      <c r="F48" s="30"/>
      <c r="G48" s="30"/>
      <c r="H48" s="30"/>
    </row>
    <row r="49" spans="1:8" ht="14.25">
      <c r="A49" s="30"/>
      <c r="B49" s="31"/>
      <c r="C49" s="30"/>
      <c r="D49" s="30"/>
      <c r="E49" s="30"/>
      <c r="F49" s="30"/>
      <c r="G49" s="30"/>
      <c r="H49" s="30"/>
    </row>
    <row r="50" spans="1:8" ht="14.25">
      <c r="A50" s="30"/>
      <c r="B50" s="31"/>
      <c r="C50" s="30"/>
      <c r="D50" s="30"/>
      <c r="E50" s="30"/>
      <c r="F50" s="30"/>
      <c r="G50" s="30"/>
      <c r="H50" s="30"/>
    </row>
    <row r="51" spans="1:8" ht="14.25">
      <c r="A51" s="30"/>
      <c r="B51" s="31"/>
      <c r="C51" s="30"/>
      <c r="D51" s="30"/>
      <c r="E51" s="30"/>
      <c r="F51" s="30"/>
      <c r="G51" s="30"/>
      <c r="H51" s="30"/>
    </row>
    <row r="52" spans="1:8" ht="14.25">
      <c r="A52" s="30"/>
      <c r="B52" s="31"/>
      <c r="C52" s="30"/>
      <c r="D52" s="30"/>
      <c r="E52" s="30"/>
      <c r="F52" s="30"/>
      <c r="G52" s="30"/>
      <c r="H52" s="30"/>
    </row>
    <row r="53" spans="1:8" ht="14.25">
      <c r="A53" s="30"/>
      <c r="B53" s="31"/>
      <c r="C53" s="30"/>
      <c r="D53" s="30"/>
      <c r="E53" s="30"/>
      <c r="F53" s="30"/>
      <c r="G53" s="30"/>
      <c r="H53" s="30"/>
    </row>
    <row r="54" spans="1:8" ht="14.25">
      <c r="A54" s="30"/>
      <c r="B54" s="31"/>
      <c r="C54" s="30"/>
      <c r="D54" s="30"/>
      <c r="E54" s="30"/>
      <c r="F54" s="30"/>
      <c r="G54" s="30"/>
      <c r="H54" s="30"/>
    </row>
    <row r="55" spans="1:8" ht="14.25">
      <c r="A55" s="30"/>
      <c r="B55" s="31"/>
      <c r="C55" s="30"/>
      <c r="D55" s="30"/>
      <c r="E55" s="30"/>
      <c r="F55" s="30"/>
      <c r="G55" s="30"/>
      <c r="H55" s="30"/>
    </row>
    <row r="56" spans="1:8" ht="14.25">
      <c r="A56" s="30"/>
      <c r="B56" s="31"/>
      <c r="C56" s="30"/>
      <c r="D56" s="30"/>
      <c r="E56" s="30"/>
      <c r="F56" s="30"/>
      <c r="G56" s="30"/>
      <c r="H56" s="30"/>
    </row>
    <row r="57" spans="1:8" ht="14.25">
      <c r="A57" s="30"/>
      <c r="B57" s="31"/>
      <c r="C57" s="30"/>
      <c r="D57" s="30"/>
      <c r="E57" s="30"/>
      <c r="F57" s="30"/>
      <c r="G57" s="30"/>
      <c r="H57" s="30"/>
    </row>
    <row r="58" spans="1:8" ht="14.25">
      <c r="A58" s="30"/>
      <c r="B58" s="31"/>
      <c r="C58" s="30"/>
      <c r="D58" s="30"/>
      <c r="E58" s="30"/>
      <c r="F58" s="30"/>
      <c r="G58" s="30"/>
      <c r="H58" s="30"/>
    </row>
    <row r="59" spans="1:8" ht="14.25">
      <c r="A59" s="30"/>
      <c r="B59" s="31"/>
      <c r="C59" s="30"/>
      <c r="D59" s="30"/>
      <c r="E59" s="30"/>
      <c r="F59" s="30"/>
      <c r="G59" s="30"/>
      <c r="H59" s="30"/>
    </row>
    <row r="60" spans="1:8" ht="14.25">
      <c r="A60" s="30"/>
      <c r="B60" s="31"/>
      <c r="C60" s="30"/>
      <c r="D60" s="30"/>
      <c r="E60" s="30"/>
      <c r="F60" s="30"/>
      <c r="G60" s="30"/>
      <c r="H60" s="30"/>
    </row>
    <row r="61" spans="1:8" ht="14.25">
      <c r="A61" s="30"/>
      <c r="B61" s="31"/>
      <c r="C61" s="30"/>
      <c r="D61" s="30"/>
      <c r="E61" s="30"/>
      <c r="F61" s="30"/>
      <c r="G61" s="30"/>
      <c r="H61" s="30"/>
    </row>
    <row r="62" spans="1:8" ht="14.25">
      <c r="A62" s="30"/>
      <c r="B62" s="31"/>
      <c r="C62" s="30"/>
      <c r="D62" s="30"/>
      <c r="E62" s="30"/>
      <c r="F62" s="30"/>
      <c r="G62" s="30"/>
      <c r="H62" s="30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2015-11-13T02:13:06Z</dcterms:modified>
</cp:coreProperties>
</file>