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G36" s="1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1" l="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6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<sst xmlns="http://schemas.openxmlformats.org/spreadsheetml/2006/main" count="114" uniqueCount="71">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</sst>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0" Type="http://schemas.openxmlformats.org/officeDocument/2006/relationships/image" Target="cid:4fda174d13" TargetMode="External"/><Relationship Id="rId255" Type="http://schemas.openxmlformats.org/officeDocument/2006/relationships/hyperlink" Target="cid:688eac6f2" TargetMode="External"/><Relationship Id="rId271" Type="http://schemas.openxmlformats.org/officeDocument/2006/relationships/hyperlink" Target="cid:bb0725832" TargetMode="External"/><Relationship Id="rId276" Type="http://schemas.openxmlformats.org/officeDocument/2006/relationships/image" Target="cid:bb0a5c6213" TargetMode="External"/><Relationship Id="rId292" Type="http://schemas.openxmlformats.org/officeDocument/2006/relationships/image" Target="cid:df11ed3b13" TargetMode="External"/><Relationship Id="rId297" Type="http://schemas.openxmlformats.org/officeDocument/2006/relationships/hyperlink" Target="cid:f8f29c962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245" Type="http://schemas.openxmlformats.org/officeDocument/2006/relationships/hyperlink" Target="cid:451c38c72" TargetMode="External"/><Relationship Id="rId261" Type="http://schemas.openxmlformats.org/officeDocument/2006/relationships/hyperlink" Target="cid:7804080e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282" Type="http://schemas.openxmlformats.org/officeDocument/2006/relationships/image" Target="cid:c547f7c8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4" sqref="I4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>
      <c r="A3" s="37" t="s">
        <v>5</v>
      </c>
      <c r="B3" s="37"/>
      <c r="C3" s="37"/>
      <c r="D3" s="37"/>
      <c r="E3" s="15">
        <f>RA!D7</f>
        <v>23650768.381000001</v>
      </c>
      <c r="F3" s="25">
        <f>RA!I7</f>
        <v>2146610.6282000002</v>
      </c>
      <c r="G3" s="16">
        <f>E3-F3</f>
        <v>21504157.752800003</v>
      </c>
      <c r="H3" s="27">
        <f>RA!J7</f>
        <v>9.0762828235402893</v>
      </c>
      <c r="I3" s="20">
        <f>SUM(I4:I39)</f>
        <v>23650772.655880388</v>
      </c>
      <c r="J3" s="21">
        <f>SUM(J4:J39)</f>
        <v>21504157.251024272</v>
      </c>
      <c r="K3" s="22">
        <f>E3-I3</f>
        <v>-4.2748803868889809</v>
      </c>
      <c r="L3" s="22">
        <f>G3-J3</f>
        <v>0.50177573040127754</v>
      </c>
    </row>
    <row r="4" spans="1:12">
      <c r="A4" s="38">
        <f>RA!A8</f>
        <v>41629</v>
      </c>
      <c r="B4" s="12">
        <v>12</v>
      </c>
      <c r="C4" s="35" t="s">
        <v>6</v>
      </c>
      <c r="D4" s="35"/>
      <c r="E4" s="15">
        <f>VLOOKUP(C4,RA!B8:D39,3,0)</f>
        <v>881630.31779999996</v>
      </c>
      <c r="F4" s="25">
        <f>VLOOKUP(C4,RA!B8:I43,8,0)</f>
        <v>71580.200500000006</v>
      </c>
      <c r="G4" s="16">
        <f t="shared" ref="G4:G39" si="0">E4-F4</f>
        <v>810050.11729999993</v>
      </c>
      <c r="H4" s="27">
        <f>RA!J8</f>
        <v>8.1190720254062505</v>
      </c>
      <c r="I4" s="20">
        <f>VLOOKUP(B4,RMS!B:D,3,FALSE)</f>
        <v>881630.918124786</v>
      </c>
      <c r="J4" s="21">
        <f>VLOOKUP(B4,RMS!B:E,4,FALSE)</f>
        <v>810050.11805384594</v>
      </c>
      <c r="K4" s="22">
        <f t="shared" ref="K4:K39" si="1">E4-I4</f>
        <v>-0.600324786035344</v>
      </c>
      <c r="L4" s="22">
        <f t="shared" ref="L4:L39" si="2">G4-J4</f>
        <v>-7.5384601950645447E-4</v>
      </c>
    </row>
    <row r="5" spans="1:12">
      <c r="A5" s="38"/>
      <c r="B5" s="12">
        <v>13</v>
      </c>
      <c r="C5" s="35" t="s">
        <v>7</v>
      </c>
      <c r="D5" s="35"/>
      <c r="E5" s="15">
        <f>VLOOKUP(C5,RA!B8:D40,3,0)</f>
        <v>156415.9063</v>
      </c>
      <c r="F5" s="25">
        <f>VLOOKUP(C5,RA!B9:I44,8,0)</f>
        <v>32900.473299999998</v>
      </c>
      <c r="G5" s="16">
        <f t="shared" si="0"/>
        <v>123515.433</v>
      </c>
      <c r="H5" s="27">
        <f>RA!J9</f>
        <v>21.033969036945699</v>
      </c>
      <c r="I5" s="20">
        <f>VLOOKUP(B5,RMS!B:D,3,FALSE)</f>
        <v>156416.01598824601</v>
      </c>
      <c r="J5" s="21">
        <f>VLOOKUP(B5,RMS!B:E,4,FALSE)</f>
        <v>123515.438921647</v>
      </c>
      <c r="K5" s="22">
        <f t="shared" si="1"/>
        <v>-0.10968824601150118</v>
      </c>
      <c r="L5" s="22">
        <f t="shared" si="2"/>
        <v>-5.921646996284835E-3</v>
      </c>
    </row>
    <row r="6" spans="1:12">
      <c r="A6" s="38"/>
      <c r="B6" s="12">
        <v>14</v>
      </c>
      <c r="C6" s="35" t="s">
        <v>8</v>
      </c>
      <c r="D6" s="35"/>
      <c r="E6" s="15">
        <f>VLOOKUP(C6,RA!B10:D41,3,0)</f>
        <v>214059.755</v>
      </c>
      <c r="F6" s="25">
        <f>VLOOKUP(C6,RA!B10:I45,8,0)</f>
        <v>51997.042699999998</v>
      </c>
      <c r="G6" s="16">
        <f t="shared" si="0"/>
        <v>162062.71230000001</v>
      </c>
      <c r="H6" s="27">
        <f>RA!J10</f>
        <v>24.290900781419701</v>
      </c>
      <c r="I6" s="20">
        <f>VLOOKUP(B6,RMS!B:D,3,FALSE)</f>
        <v>214062.21618803401</v>
      </c>
      <c r="J6" s="21">
        <f>VLOOKUP(B6,RMS!B:E,4,FALSE)</f>
        <v>162062.714517949</v>
      </c>
      <c r="K6" s="22">
        <f t="shared" si="1"/>
        <v>-2.4611880340089556</v>
      </c>
      <c r="L6" s="22">
        <f t="shared" si="2"/>
        <v>-2.2179489897098392E-3</v>
      </c>
    </row>
    <row r="7" spans="1:12">
      <c r="A7" s="38"/>
      <c r="B7" s="12">
        <v>15</v>
      </c>
      <c r="C7" s="35" t="s">
        <v>9</v>
      </c>
      <c r="D7" s="35"/>
      <c r="E7" s="15">
        <f>VLOOKUP(C7,RA!B10:D42,3,0)</f>
        <v>134836.7513</v>
      </c>
      <c r="F7" s="25">
        <f>VLOOKUP(C7,RA!B11:I46,8,0)</f>
        <v>22943.413199999999</v>
      </c>
      <c r="G7" s="16">
        <f t="shared" si="0"/>
        <v>111893.33810000001</v>
      </c>
      <c r="H7" s="27">
        <f>RA!J11</f>
        <v>17.0156971143223</v>
      </c>
      <c r="I7" s="20">
        <f>VLOOKUP(B7,RMS!B:D,3,FALSE)</f>
        <v>134836.77235299101</v>
      </c>
      <c r="J7" s="21">
        <f>VLOOKUP(B7,RMS!B:E,4,FALSE)</f>
        <v>111893.338998291</v>
      </c>
      <c r="K7" s="22">
        <f t="shared" si="1"/>
        <v>-2.1052991010947153E-2</v>
      </c>
      <c r="L7" s="22">
        <f t="shared" si="2"/>
        <v>-8.9829099306371063E-4</v>
      </c>
    </row>
    <row r="8" spans="1:12">
      <c r="A8" s="38"/>
      <c r="B8" s="12">
        <v>16</v>
      </c>
      <c r="C8" s="35" t="s">
        <v>10</v>
      </c>
      <c r="D8" s="35"/>
      <c r="E8" s="15">
        <f>VLOOKUP(C8,RA!B12:D43,3,0)</f>
        <v>400979.9326</v>
      </c>
      <c r="F8" s="25">
        <f>VLOOKUP(C8,RA!B12:I47,8,0)</f>
        <v>-1451.7836</v>
      </c>
      <c r="G8" s="16">
        <f t="shared" si="0"/>
        <v>402431.71620000002</v>
      </c>
      <c r="H8" s="27">
        <f>RA!J12</f>
        <v>-0.36205891666110801</v>
      </c>
      <c r="I8" s="20">
        <f>VLOOKUP(B8,RMS!B:D,3,FALSE)</f>
        <v>400979.913105983</v>
      </c>
      <c r="J8" s="21">
        <f>VLOOKUP(B8,RMS!B:E,4,FALSE)</f>
        <v>402431.71452991501</v>
      </c>
      <c r="K8" s="22">
        <f t="shared" si="1"/>
        <v>1.9494017004035413E-2</v>
      </c>
      <c r="L8" s="22">
        <f t="shared" si="2"/>
        <v>1.6700850101187825E-3</v>
      </c>
    </row>
    <row r="9" spans="1:12">
      <c r="A9" s="38"/>
      <c r="B9" s="12">
        <v>17</v>
      </c>
      <c r="C9" s="35" t="s">
        <v>11</v>
      </c>
      <c r="D9" s="35"/>
      <c r="E9" s="15">
        <f>VLOOKUP(C9,RA!B12:D44,3,0)</f>
        <v>671553.03579999995</v>
      </c>
      <c r="F9" s="25">
        <f>VLOOKUP(C9,RA!B13:I48,8,0)</f>
        <v>95805.172099999996</v>
      </c>
      <c r="G9" s="16">
        <f t="shared" si="0"/>
        <v>575747.86369999999</v>
      </c>
      <c r="H9" s="27">
        <f>RA!J13</f>
        <v>14.2662108564323</v>
      </c>
      <c r="I9" s="20">
        <f>VLOOKUP(B9,RMS!B:D,3,FALSE)</f>
        <v>671553.23325982899</v>
      </c>
      <c r="J9" s="21">
        <f>VLOOKUP(B9,RMS!B:E,4,FALSE)</f>
        <v>575747.86266666697</v>
      </c>
      <c r="K9" s="22">
        <f t="shared" si="1"/>
        <v>-0.19745982903987169</v>
      </c>
      <c r="L9" s="22">
        <f t="shared" si="2"/>
        <v>1.0333330137655139E-3</v>
      </c>
    </row>
    <row r="10" spans="1:12">
      <c r="A10" s="38"/>
      <c r="B10" s="12">
        <v>18</v>
      </c>
      <c r="C10" s="35" t="s">
        <v>12</v>
      </c>
      <c r="D10" s="35"/>
      <c r="E10" s="15">
        <f>VLOOKUP(C10,RA!B14:D45,3,0)</f>
        <v>508344.39889999997</v>
      </c>
      <c r="F10" s="25">
        <f>VLOOKUP(C10,RA!B14:I49,8,0)</f>
        <v>76253.219500000007</v>
      </c>
      <c r="G10" s="16">
        <f t="shared" si="0"/>
        <v>432091.17939999996</v>
      </c>
      <c r="H10" s="27">
        <f>RA!J14</f>
        <v>15.000306812665499</v>
      </c>
      <c r="I10" s="20">
        <f>VLOOKUP(B10,RMS!B:D,3,FALSE)</f>
        <v>508344.41157350398</v>
      </c>
      <c r="J10" s="21">
        <f>VLOOKUP(B10,RMS!B:E,4,FALSE)</f>
        <v>432091.18108547002</v>
      </c>
      <c r="K10" s="22">
        <f t="shared" si="1"/>
        <v>-1.2673504010308534E-2</v>
      </c>
      <c r="L10" s="22">
        <f t="shared" si="2"/>
        <v>-1.6854700515978038E-3</v>
      </c>
    </row>
    <row r="11" spans="1:12">
      <c r="A11" s="38"/>
      <c r="B11" s="12">
        <v>19</v>
      </c>
      <c r="C11" s="35" t="s">
        <v>13</v>
      </c>
      <c r="D11" s="35"/>
      <c r="E11" s="15">
        <f>VLOOKUP(C11,RA!B14:D46,3,0)</f>
        <v>176170.7991</v>
      </c>
      <c r="F11" s="25">
        <f>VLOOKUP(C11,RA!B15:I50,8,0)</f>
        <v>31778.363799999999</v>
      </c>
      <c r="G11" s="16">
        <f t="shared" si="0"/>
        <v>144392.43530000001</v>
      </c>
      <c r="H11" s="27">
        <f>RA!J15</f>
        <v>18.038383184015402</v>
      </c>
      <c r="I11" s="20">
        <f>VLOOKUP(B11,RMS!B:D,3,FALSE)</f>
        <v>176170.847430769</v>
      </c>
      <c r="J11" s="21">
        <f>VLOOKUP(B11,RMS!B:E,4,FALSE)</f>
        <v>144392.431097436</v>
      </c>
      <c r="K11" s="22">
        <f t="shared" si="1"/>
        <v>-4.8330769001040608E-2</v>
      </c>
      <c r="L11" s="22">
        <f t="shared" si="2"/>
        <v>4.2025640141218901E-3</v>
      </c>
    </row>
    <row r="12" spans="1:12">
      <c r="A12" s="38"/>
      <c r="B12" s="12">
        <v>21</v>
      </c>
      <c r="C12" s="35" t="s">
        <v>14</v>
      </c>
      <c r="D12" s="35"/>
      <c r="E12" s="15">
        <f>VLOOKUP(C12,RA!B16:D47,3,0)</f>
        <v>713747.07389999996</v>
      </c>
      <c r="F12" s="25">
        <f>VLOOKUP(C12,RA!B16:I51,8,0)</f>
        <v>64295.979099999997</v>
      </c>
      <c r="G12" s="16">
        <f t="shared" si="0"/>
        <v>649451.09479999996</v>
      </c>
      <c r="H12" s="27">
        <f>RA!J16</f>
        <v>9.00823014918703</v>
      </c>
      <c r="I12" s="20">
        <f>VLOOKUP(B12,RMS!B:D,3,FALSE)</f>
        <v>713746.83559999999</v>
      </c>
      <c r="J12" s="21">
        <f>VLOOKUP(B12,RMS!B:E,4,FALSE)</f>
        <v>649451.09479999996</v>
      </c>
      <c r="K12" s="22">
        <f t="shared" si="1"/>
        <v>0.23829999996814877</v>
      </c>
      <c r="L12" s="22">
        <f t="shared" si="2"/>
        <v>0</v>
      </c>
    </row>
    <row r="13" spans="1:12">
      <c r="A13" s="38"/>
      <c r="B13" s="12">
        <v>22</v>
      </c>
      <c r="C13" s="35" t="s">
        <v>15</v>
      </c>
      <c r="D13" s="35"/>
      <c r="E13" s="15">
        <f>VLOOKUP(C13,RA!B16:D48,3,0)</f>
        <v>730031.66009999998</v>
      </c>
      <c r="F13" s="25">
        <f>VLOOKUP(C13,RA!B17:I52,8,0)</f>
        <v>14710.937900000001</v>
      </c>
      <c r="G13" s="16">
        <f t="shared" si="0"/>
        <v>715320.72219999996</v>
      </c>
      <c r="H13" s="27">
        <f>RA!J17</f>
        <v>2.01510957730037</v>
      </c>
      <c r="I13" s="20">
        <f>VLOOKUP(B13,RMS!B:D,3,FALSE)</f>
        <v>730031.74719743605</v>
      </c>
      <c r="J13" s="21">
        <f>VLOOKUP(B13,RMS!B:E,4,FALSE)</f>
        <v>715320.72331282101</v>
      </c>
      <c r="K13" s="22">
        <f t="shared" si="1"/>
        <v>-8.7097436073236167E-2</v>
      </c>
      <c r="L13" s="22">
        <f t="shared" si="2"/>
        <v>-1.1128210462629795E-3</v>
      </c>
    </row>
    <row r="14" spans="1:12">
      <c r="A14" s="38"/>
      <c r="B14" s="12">
        <v>23</v>
      </c>
      <c r="C14" s="35" t="s">
        <v>16</v>
      </c>
      <c r="D14" s="35"/>
      <c r="E14" s="15">
        <f>VLOOKUP(C14,RA!B18:D49,3,0)</f>
        <v>2616714.8975999998</v>
      </c>
      <c r="F14" s="25">
        <f>VLOOKUP(C14,RA!B18:I53,8,0)</f>
        <v>366589.96620000002</v>
      </c>
      <c r="G14" s="16">
        <f t="shared" si="0"/>
        <v>2250124.9313999997</v>
      </c>
      <c r="H14" s="27">
        <f>RA!J18</f>
        <v>14.0095493986077</v>
      </c>
      <c r="I14" s="20">
        <f>VLOOKUP(B14,RMS!B:D,3,FALSE)</f>
        <v>2616715.1300675198</v>
      </c>
      <c r="J14" s="21">
        <f>VLOOKUP(B14,RMS!B:E,4,FALSE)</f>
        <v>2250124.9289136799</v>
      </c>
      <c r="K14" s="22">
        <f t="shared" si="1"/>
        <v>-0.23246752005070448</v>
      </c>
      <c r="L14" s="22">
        <f t="shared" si="2"/>
        <v>2.4863197468221188E-3</v>
      </c>
    </row>
    <row r="15" spans="1:12">
      <c r="A15" s="38"/>
      <c r="B15" s="12">
        <v>24</v>
      </c>
      <c r="C15" s="35" t="s">
        <v>17</v>
      </c>
      <c r="D15" s="35"/>
      <c r="E15" s="15">
        <f>VLOOKUP(C15,RA!B18:D50,3,0)</f>
        <v>916324.87049999996</v>
      </c>
      <c r="F15" s="25">
        <f>VLOOKUP(C15,RA!B19:I54,8,0)</f>
        <v>67932.703599999993</v>
      </c>
      <c r="G15" s="16">
        <f t="shared" si="0"/>
        <v>848392.16689999995</v>
      </c>
      <c r="H15" s="27">
        <f>RA!J19</f>
        <v>7.4136046927256301</v>
      </c>
      <c r="I15" s="20">
        <f>VLOOKUP(B15,RMS!B:D,3,FALSE)</f>
        <v>916324.90371538501</v>
      </c>
      <c r="J15" s="21">
        <f>VLOOKUP(B15,RMS!B:E,4,FALSE)</f>
        <v>848392.16900598304</v>
      </c>
      <c r="K15" s="22">
        <f t="shared" si="1"/>
        <v>-3.321538504678756E-2</v>
      </c>
      <c r="L15" s="22">
        <f t="shared" si="2"/>
        <v>-2.1059830905869603E-3</v>
      </c>
    </row>
    <row r="16" spans="1:12">
      <c r="A16" s="38"/>
      <c r="B16" s="12">
        <v>25</v>
      </c>
      <c r="C16" s="35" t="s">
        <v>18</v>
      </c>
      <c r="D16" s="35"/>
      <c r="E16" s="15">
        <f>VLOOKUP(C16,RA!B20:D51,3,0)</f>
        <v>1325121.5459</v>
      </c>
      <c r="F16" s="25">
        <f>VLOOKUP(C16,RA!B20:I55,8,0)</f>
        <v>88931.466799999995</v>
      </c>
      <c r="G16" s="16">
        <f t="shared" si="0"/>
        <v>1236190.0791</v>
      </c>
      <c r="H16" s="27">
        <f>RA!J20</f>
        <v>6.7111931788566102</v>
      </c>
      <c r="I16" s="20">
        <f>VLOOKUP(B16,RMS!B:D,3,FALSE)</f>
        <v>1325121.5643</v>
      </c>
      <c r="J16" s="21">
        <f>VLOOKUP(B16,RMS!B:E,4,FALSE)</f>
        <v>1236190.0791</v>
      </c>
      <c r="K16" s="22">
        <f t="shared" si="1"/>
        <v>-1.8399999942630529E-2</v>
      </c>
      <c r="L16" s="22">
        <f t="shared" si="2"/>
        <v>0</v>
      </c>
    </row>
    <row r="17" spans="1:12">
      <c r="A17" s="38"/>
      <c r="B17" s="12">
        <v>26</v>
      </c>
      <c r="C17" s="35" t="s">
        <v>19</v>
      </c>
      <c r="D17" s="35"/>
      <c r="E17" s="15">
        <f>VLOOKUP(C17,RA!B20:D52,3,0)</f>
        <v>537388.94369999995</v>
      </c>
      <c r="F17" s="25">
        <f>VLOOKUP(C17,RA!B21:I56,8,0)</f>
        <v>38947.477599999998</v>
      </c>
      <c r="G17" s="16">
        <f t="shared" si="0"/>
        <v>498441.46609999996</v>
      </c>
      <c r="H17" s="27">
        <f>RA!J21</f>
        <v>7.2475398045670598</v>
      </c>
      <c r="I17" s="20">
        <f>VLOOKUP(B17,RMS!B:D,3,FALSE)</f>
        <v>537388.49988711905</v>
      </c>
      <c r="J17" s="21">
        <f>VLOOKUP(B17,RMS!B:E,4,FALSE)</f>
        <v>498441.46611533902</v>
      </c>
      <c r="K17" s="22">
        <f t="shared" si="1"/>
        <v>0.4438128808978945</v>
      </c>
      <c r="L17" s="22">
        <f t="shared" si="2"/>
        <v>-1.5339057426899672E-5</v>
      </c>
    </row>
    <row r="18" spans="1:12">
      <c r="A18" s="38"/>
      <c r="B18" s="12">
        <v>27</v>
      </c>
      <c r="C18" s="35" t="s">
        <v>20</v>
      </c>
      <c r="D18" s="35"/>
      <c r="E18" s="15">
        <f>VLOOKUP(C18,RA!B22:D53,3,0)</f>
        <v>1311375.9946999999</v>
      </c>
      <c r="F18" s="25">
        <f>VLOOKUP(C18,RA!B22:I57,8,0)</f>
        <v>184794.6361</v>
      </c>
      <c r="G18" s="16">
        <f t="shared" si="0"/>
        <v>1126581.3585999999</v>
      </c>
      <c r="H18" s="27">
        <f>RA!J22</f>
        <v>14.0916592073408</v>
      </c>
      <c r="I18" s="20">
        <f>VLOOKUP(B18,RMS!B:D,3,FALSE)</f>
        <v>1311376.32723363</v>
      </c>
      <c r="J18" s="21">
        <f>VLOOKUP(B18,RMS!B:E,4,FALSE)</f>
        <v>1126581.3599185799</v>
      </c>
      <c r="K18" s="22">
        <f t="shared" si="1"/>
        <v>-0.33253363007679582</v>
      </c>
      <c r="L18" s="22">
        <f t="shared" si="2"/>
        <v>-1.3185800053179264E-3</v>
      </c>
    </row>
    <row r="19" spans="1:12">
      <c r="A19" s="38"/>
      <c r="B19" s="12">
        <v>29</v>
      </c>
      <c r="C19" s="35" t="s">
        <v>21</v>
      </c>
      <c r="D19" s="35"/>
      <c r="E19" s="15">
        <f>VLOOKUP(C19,RA!B22:D54,3,0)</f>
        <v>3565192.0843000002</v>
      </c>
      <c r="F19" s="25">
        <f>VLOOKUP(C19,RA!B23:I58,8,0)</f>
        <v>31151.0965</v>
      </c>
      <c r="G19" s="16">
        <f t="shared" si="0"/>
        <v>3534040.9878000002</v>
      </c>
      <c r="H19" s="27">
        <f>RA!J23</f>
        <v>0.87375646987380495</v>
      </c>
      <c r="I19" s="20">
        <f>VLOOKUP(B19,RMS!B:D,3,FALSE)</f>
        <v>3565193.2532076901</v>
      </c>
      <c r="J19" s="21">
        <f>VLOOKUP(B19,RMS!B:E,4,FALSE)</f>
        <v>3534041.0255641001</v>
      </c>
      <c r="K19" s="22">
        <f t="shared" si="1"/>
        <v>-1.1689076898619533</v>
      </c>
      <c r="L19" s="22">
        <f t="shared" si="2"/>
        <v>-3.7764099892228842E-2</v>
      </c>
    </row>
    <row r="20" spans="1:12">
      <c r="A20" s="38"/>
      <c r="B20" s="12">
        <v>31</v>
      </c>
      <c r="C20" s="35" t="s">
        <v>22</v>
      </c>
      <c r="D20" s="35"/>
      <c r="E20" s="15">
        <f>VLOOKUP(C20,RA!B24:D55,3,0)</f>
        <v>371874.9559</v>
      </c>
      <c r="F20" s="25">
        <f>VLOOKUP(C20,RA!B24:I59,8,0)</f>
        <v>66197.140799999994</v>
      </c>
      <c r="G20" s="16">
        <f t="shared" si="0"/>
        <v>305677.81510000001</v>
      </c>
      <c r="H20" s="27">
        <f>RA!J24</f>
        <v>17.8009139227437</v>
      </c>
      <c r="I20" s="20">
        <f>VLOOKUP(B20,RMS!B:D,3,FALSE)</f>
        <v>371874.95664871001</v>
      </c>
      <c r="J20" s="21">
        <f>VLOOKUP(B20,RMS!B:E,4,FALSE)</f>
        <v>305677.81369853398</v>
      </c>
      <c r="K20" s="22">
        <f t="shared" si="1"/>
        <v>-7.4871000833809376E-4</v>
      </c>
      <c r="L20" s="22">
        <f t="shared" si="2"/>
        <v>1.4014660264365375E-3</v>
      </c>
    </row>
    <row r="21" spans="1:12">
      <c r="A21" s="38"/>
      <c r="B21" s="12">
        <v>32</v>
      </c>
      <c r="C21" s="35" t="s">
        <v>23</v>
      </c>
      <c r="D21" s="35"/>
      <c r="E21" s="15">
        <f>VLOOKUP(C21,RA!B24:D56,3,0)</f>
        <v>625888.62009999994</v>
      </c>
      <c r="F21" s="25">
        <f>VLOOKUP(C21,RA!B25:I60,8,0)</f>
        <v>40005.230100000001</v>
      </c>
      <c r="G21" s="16">
        <f t="shared" si="0"/>
        <v>585883.3899999999</v>
      </c>
      <c r="H21" s="27">
        <f>RA!J25</f>
        <v>6.3917490772732499</v>
      </c>
      <c r="I21" s="20">
        <f>VLOOKUP(B21,RMS!B:D,3,FALSE)</f>
        <v>625888.61823558004</v>
      </c>
      <c r="J21" s="21">
        <f>VLOOKUP(B21,RMS!B:E,4,FALSE)</f>
        <v>585883.38536822703</v>
      </c>
      <c r="K21" s="22">
        <f t="shared" si="1"/>
        <v>1.8644199008122087E-3</v>
      </c>
      <c r="L21" s="22">
        <f t="shared" si="2"/>
        <v>4.6317728701978922E-3</v>
      </c>
    </row>
    <row r="22" spans="1:12">
      <c r="A22" s="38"/>
      <c r="B22" s="12">
        <v>33</v>
      </c>
      <c r="C22" s="35" t="s">
        <v>24</v>
      </c>
      <c r="D22" s="35"/>
      <c r="E22" s="15">
        <f>VLOOKUP(C22,RA!B26:D57,3,0)</f>
        <v>760227.05050000001</v>
      </c>
      <c r="F22" s="25">
        <f>VLOOKUP(C22,RA!B26:I61,8,0)</f>
        <v>146194.64610000001</v>
      </c>
      <c r="G22" s="16">
        <f t="shared" si="0"/>
        <v>614032.4044</v>
      </c>
      <c r="H22" s="27">
        <f>RA!J26</f>
        <v>19.230392552310299</v>
      </c>
      <c r="I22" s="20">
        <f>VLOOKUP(B22,RMS!B:D,3,FALSE)</f>
        <v>760227.08797984303</v>
      </c>
      <c r="J22" s="21">
        <f>VLOOKUP(B22,RMS!B:E,4,FALSE)</f>
        <v>614032.39833840798</v>
      </c>
      <c r="K22" s="22">
        <f t="shared" si="1"/>
        <v>-3.7479843012988567E-2</v>
      </c>
      <c r="L22" s="22">
        <f t="shared" si="2"/>
        <v>6.0615920228883624E-3</v>
      </c>
    </row>
    <row r="23" spans="1:12">
      <c r="A23" s="38"/>
      <c r="B23" s="12">
        <v>34</v>
      </c>
      <c r="C23" s="35" t="s">
        <v>25</v>
      </c>
      <c r="D23" s="35"/>
      <c r="E23" s="15">
        <f>VLOOKUP(C23,RA!B26:D58,3,0)</f>
        <v>351394.59120000002</v>
      </c>
      <c r="F23" s="25">
        <f>VLOOKUP(C23,RA!B27:I62,8,0)</f>
        <v>102232.3542</v>
      </c>
      <c r="G23" s="16">
        <f t="shared" si="0"/>
        <v>249162.23700000002</v>
      </c>
      <c r="H23" s="27">
        <f>RA!J27</f>
        <v>29.093320375501602</v>
      </c>
      <c r="I23" s="20">
        <f>VLOOKUP(B23,RMS!B:D,3,FALSE)</f>
        <v>351394.609401558</v>
      </c>
      <c r="J23" s="21">
        <f>VLOOKUP(B23,RMS!B:E,4,FALSE)</f>
        <v>249162.24259712399</v>
      </c>
      <c r="K23" s="22">
        <f t="shared" si="1"/>
        <v>-1.820155797759071E-2</v>
      </c>
      <c r="L23" s="22">
        <f t="shared" si="2"/>
        <v>-5.5971239635255188E-3</v>
      </c>
    </row>
    <row r="24" spans="1:12">
      <c r="A24" s="38"/>
      <c r="B24" s="12">
        <v>35</v>
      </c>
      <c r="C24" s="35" t="s">
        <v>26</v>
      </c>
      <c r="D24" s="35"/>
      <c r="E24" s="15">
        <f>VLOOKUP(C24,RA!B28:D59,3,0)</f>
        <v>1679432.4816999999</v>
      </c>
      <c r="F24" s="25">
        <f>VLOOKUP(C24,RA!B28:I63,8,0)</f>
        <v>78191.668300000005</v>
      </c>
      <c r="G24" s="16">
        <f t="shared" si="0"/>
        <v>1601240.8133999999</v>
      </c>
      <c r="H24" s="27">
        <f>RA!J28</f>
        <v>4.6558387521986404</v>
      </c>
      <c r="I24" s="20">
        <f>VLOOKUP(B24,RMS!B:D,3,FALSE)</f>
        <v>1679432.4803973499</v>
      </c>
      <c r="J24" s="21">
        <f>VLOOKUP(B24,RMS!B:E,4,FALSE)</f>
        <v>1601240.7925706201</v>
      </c>
      <c r="K24" s="22">
        <f t="shared" si="1"/>
        <v>1.3026499655097723E-3</v>
      </c>
      <c r="L24" s="22">
        <f t="shared" si="2"/>
        <v>2.0829379791393876E-2</v>
      </c>
    </row>
    <row r="25" spans="1:12">
      <c r="A25" s="38"/>
      <c r="B25" s="12">
        <v>36</v>
      </c>
      <c r="C25" s="35" t="s">
        <v>27</v>
      </c>
      <c r="D25" s="35"/>
      <c r="E25" s="15">
        <f>VLOOKUP(C25,RA!B28:D60,3,0)</f>
        <v>660315.478</v>
      </c>
      <c r="F25" s="25">
        <f>VLOOKUP(C25,RA!B29:I64,8,0)</f>
        <v>112223.4163</v>
      </c>
      <c r="G25" s="16">
        <f t="shared" si="0"/>
        <v>548092.06169999996</v>
      </c>
      <c r="H25" s="27">
        <f>RA!J29</f>
        <v>16.9954241629938</v>
      </c>
      <c r="I25" s="20">
        <f>VLOOKUP(B25,RMS!B:D,3,FALSE)</f>
        <v>660315.47771415894</v>
      </c>
      <c r="J25" s="21">
        <f>VLOOKUP(B25,RMS!B:E,4,FALSE)</f>
        <v>548091.99636672798</v>
      </c>
      <c r="K25" s="22">
        <f t="shared" si="1"/>
        <v>2.8584105893969536E-4</v>
      </c>
      <c r="L25" s="22">
        <f t="shared" si="2"/>
        <v>6.5333271981216967E-2</v>
      </c>
    </row>
    <row r="26" spans="1:12">
      <c r="A26" s="38"/>
      <c r="B26" s="12">
        <v>37</v>
      </c>
      <c r="C26" s="35" t="s">
        <v>28</v>
      </c>
      <c r="D26" s="35"/>
      <c r="E26" s="15">
        <f>VLOOKUP(C26,RA!B30:D61,3,0)</f>
        <v>1025500.974</v>
      </c>
      <c r="F26" s="25">
        <f>VLOOKUP(C26,RA!B30:I65,8,0)</f>
        <v>179644.74059999999</v>
      </c>
      <c r="G26" s="16">
        <f t="shared" si="0"/>
        <v>845856.23340000003</v>
      </c>
      <c r="H26" s="27">
        <f>RA!J30</f>
        <v>17.517754263975998</v>
      </c>
      <c r="I26" s="20">
        <f>VLOOKUP(B26,RMS!B:D,3,FALSE)</f>
        <v>1025500.9613876099</v>
      </c>
      <c r="J26" s="21">
        <f>VLOOKUP(B26,RMS!B:E,4,FALSE)</f>
        <v>845856.16358106001</v>
      </c>
      <c r="K26" s="22">
        <f t="shared" si="1"/>
        <v>1.2612390099093318E-2</v>
      </c>
      <c r="L26" s="22">
        <f t="shared" si="2"/>
        <v>6.9818940013647079E-2</v>
      </c>
    </row>
    <row r="27" spans="1:12">
      <c r="A27" s="38"/>
      <c r="B27" s="12">
        <v>38</v>
      </c>
      <c r="C27" s="35" t="s">
        <v>29</v>
      </c>
      <c r="D27" s="35"/>
      <c r="E27" s="15">
        <f>VLOOKUP(C27,RA!B30:D62,3,0)</f>
        <v>1577393.6886</v>
      </c>
      <c r="F27" s="25">
        <f>VLOOKUP(C27,RA!B31:I66,8,0)</f>
        <v>18940.702099999999</v>
      </c>
      <c r="G27" s="16">
        <f t="shared" si="0"/>
        <v>1558452.9864999999</v>
      </c>
      <c r="H27" s="27">
        <f>RA!J31</f>
        <v>1.2007593435225801</v>
      </c>
      <c r="I27" s="20">
        <f>VLOOKUP(B27,RMS!B:D,3,FALSE)</f>
        <v>1577393.52186018</v>
      </c>
      <c r="J27" s="21">
        <f>VLOOKUP(B27,RMS!B:E,4,FALSE)</f>
        <v>1558452.5974141599</v>
      </c>
      <c r="K27" s="22">
        <f t="shared" si="1"/>
        <v>0.16673982003703713</v>
      </c>
      <c r="L27" s="22">
        <f t="shared" si="2"/>
        <v>0.3890858399681747</v>
      </c>
    </row>
    <row r="28" spans="1:12">
      <c r="A28" s="38"/>
      <c r="B28" s="12">
        <v>39</v>
      </c>
      <c r="C28" s="35" t="s">
        <v>30</v>
      </c>
      <c r="D28" s="35"/>
      <c r="E28" s="15">
        <f>VLOOKUP(C28,RA!B32:D63,3,0)</f>
        <v>184164.47709999999</v>
      </c>
      <c r="F28" s="25">
        <f>VLOOKUP(C28,RA!B32:I67,8,0)</f>
        <v>43661.839099999997</v>
      </c>
      <c r="G28" s="16">
        <f t="shared" si="0"/>
        <v>140502.63799999998</v>
      </c>
      <c r="H28" s="27">
        <f>RA!J32</f>
        <v>23.708067803049701</v>
      </c>
      <c r="I28" s="20">
        <f>VLOOKUP(B28,RMS!B:D,3,FALSE)</f>
        <v>184164.26444470201</v>
      </c>
      <c r="J28" s="21">
        <f>VLOOKUP(B28,RMS!B:E,4,FALSE)</f>
        <v>140502.625766329</v>
      </c>
      <c r="K28" s="22">
        <f t="shared" si="1"/>
        <v>0.2126552979752887</v>
      </c>
      <c r="L28" s="22">
        <f t="shared" si="2"/>
        <v>1.2233670975547284E-2</v>
      </c>
    </row>
    <row r="29" spans="1:12">
      <c r="A29" s="38"/>
      <c r="B29" s="12">
        <v>40</v>
      </c>
      <c r="C29" s="35" t="s">
        <v>31</v>
      </c>
      <c r="D29" s="35"/>
      <c r="E29" s="15">
        <f>VLOOKUP(C29,RA!B32:D64,3,0)</f>
        <v>34.615600000000001</v>
      </c>
      <c r="F29" s="25">
        <f>VLOOKUP(C29,RA!B33:I68,8,0)</f>
        <v>6.7398999999999996</v>
      </c>
      <c r="G29" s="16">
        <f t="shared" si="0"/>
        <v>27.875700000000002</v>
      </c>
      <c r="H29" s="27">
        <f>RA!J33</f>
        <v>19.4707010711933</v>
      </c>
      <c r="I29" s="20">
        <f>VLOOKUP(B29,RMS!B:D,3,FALSE)</f>
        <v>34.615600000000001</v>
      </c>
      <c r="J29" s="21">
        <f>VLOOKUP(B29,RMS!B:E,4,FALSE)</f>
        <v>27.875699999999998</v>
      </c>
      <c r="K29" s="22">
        <f t="shared" si="1"/>
        <v>0</v>
      </c>
      <c r="L29" s="22">
        <f t="shared" si="2"/>
        <v>0</v>
      </c>
    </row>
    <row r="30" spans="1:12">
      <c r="A30" s="38"/>
      <c r="B30" s="12">
        <v>41</v>
      </c>
      <c r="C30" s="35" t="s">
        <v>36</v>
      </c>
      <c r="D30" s="35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8"/>
      <c r="B31" s="12">
        <v>42</v>
      </c>
      <c r="C31" s="35" t="s">
        <v>32</v>
      </c>
      <c r="D31" s="35"/>
      <c r="E31" s="15">
        <f>VLOOKUP(C31,RA!B34:D66,3,0)</f>
        <v>412602.05489999999</v>
      </c>
      <c r="F31" s="25">
        <f>VLOOKUP(C31,RA!B35:I70,8,0)</f>
        <v>42214.301200000002</v>
      </c>
      <c r="G31" s="16">
        <f t="shared" si="0"/>
        <v>370387.7537</v>
      </c>
      <c r="H31" s="27">
        <f>RA!J35</f>
        <v>10.2312387198923</v>
      </c>
      <c r="I31" s="20">
        <f>VLOOKUP(B31,RMS!B:D,3,FALSE)</f>
        <v>412602.05430000002</v>
      </c>
      <c r="J31" s="21">
        <f>VLOOKUP(B31,RMS!B:E,4,FALSE)</f>
        <v>370387.7709</v>
      </c>
      <c r="K31" s="22">
        <f t="shared" si="1"/>
        <v>5.9999997029080987E-4</v>
      </c>
      <c r="L31" s="22">
        <f t="shared" si="2"/>
        <v>-1.720000000204891E-2</v>
      </c>
    </row>
    <row r="32" spans="1:12">
      <c r="A32" s="38"/>
      <c r="B32" s="12">
        <v>71</v>
      </c>
      <c r="C32" s="35" t="s">
        <v>37</v>
      </c>
      <c r="D32" s="35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8"/>
      <c r="B33" s="12">
        <v>72</v>
      </c>
      <c r="C33" s="35" t="s">
        <v>38</v>
      </c>
      <c r="D33" s="35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8"/>
      <c r="B34" s="12">
        <v>73</v>
      </c>
      <c r="C34" s="35" t="s">
        <v>39</v>
      </c>
      <c r="D34" s="35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8"/>
      <c r="B35" s="12">
        <v>75</v>
      </c>
      <c r="C35" s="35" t="s">
        <v>33</v>
      </c>
      <c r="D35" s="35"/>
      <c r="E35" s="15">
        <f>VLOOKUP(C35,RA!B8:D70,3,0)</f>
        <v>353391.45189999999</v>
      </c>
      <c r="F35" s="25">
        <f>VLOOKUP(C35,RA!B8:I74,8,0)</f>
        <v>19325.569200000002</v>
      </c>
      <c r="G35" s="16">
        <f t="shared" si="0"/>
        <v>334065.88269999996</v>
      </c>
      <c r="H35" s="27">
        <f>RA!J39</f>
        <v>5.4686012058572899</v>
      </c>
      <c r="I35" s="20">
        <f>VLOOKUP(B35,RMS!B:D,3,FALSE)</f>
        <v>353391.452991453</v>
      </c>
      <c r="J35" s="21">
        <f>VLOOKUP(B35,RMS!B:E,4,FALSE)</f>
        <v>334065.88333333301</v>
      </c>
      <c r="K35" s="22">
        <f t="shared" si="1"/>
        <v>-1.0914530139416456E-3</v>
      </c>
      <c r="L35" s="22">
        <f t="shared" si="2"/>
        <v>-6.3333305297419429E-4</v>
      </c>
    </row>
    <row r="36" spans="1:12">
      <c r="A36" s="38"/>
      <c r="B36" s="12">
        <v>76</v>
      </c>
      <c r="C36" s="35" t="s">
        <v>34</v>
      </c>
      <c r="D36" s="35"/>
      <c r="E36" s="15">
        <f>VLOOKUP(C36,RA!B8:D71,3,0)</f>
        <v>761760.29879999999</v>
      </c>
      <c r="F36" s="25">
        <f>VLOOKUP(C36,RA!B8:I75,8,0)</f>
        <v>54571.316800000001</v>
      </c>
      <c r="G36" s="16">
        <f t="shared" si="0"/>
        <v>707188.98199999996</v>
      </c>
      <c r="H36" s="27">
        <f>RA!J40</f>
        <v>7.1638436508132699</v>
      </c>
      <c r="I36" s="20">
        <f>VLOOKUP(B36,RMS!B:D,3,FALSE)</f>
        <v>761760.29047264997</v>
      </c>
      <c r="J36" s="21">
        <f>VLOOKUP(B36,RMS!B:E,4,FALSE)</f>
        <v>707188.98186495702</v>
      </c>
      <c r="K36" s="22">
        <f t="shared" si="1"/>
        <v>8.3273500204086304E-3</v>
      </c>
      <c r="L36" s="22">
        <f t="shared" si="2"/>
        <v>1.3504293747246265E-4</v>
      </c>
    </row>
    <row r="37" spans="1:12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8"/>
      <c r="B39" s="12">
        <v>99</v>
      </c>
      <c r="C39" s="35" t="s">
        <v>35</v>
      </c>
      <c r="D39" s="35"/>
      <c r="E39" s="15">
        <f>VLOOKUP(C39,RA!B8:D74,3,0)</f>
        <v>26899.675200000001</v>
      </c>
      <c r="F39" s="25">
        <f>VLOOKUP(C39,RA!B8:I78,8,0)</f>
        <v>4040.5981999999999</v>
      </c>
      <c r="G39" s="16">
        <f t="shared" si="0"/>
        <v>22859.077000000001</v>
      </c>
      <c r="H39" s="27">
        <f>RA!J43</f>
        <v>15.020992521128999</v>
      </c>
      <c r="I39" s="20">
        <f>VLOOKUP(B39,RMS!B:D,3,FALSE)</f>
        <v>26899.6752136752</v>
      </c>
      <c r="J39" s="21">
        <f>VLOOKUP(B39,RMS!B:E,4,FALSE)</f>
        <v>22859.0769230769</v>
      </c>
      <c r="K39" s="22">
        <f t="shared" si="1"/>
        <v>-1.367519871564582E-5</v>
      </c>
      <c r="L39" s="22">
        <f t="shared" si="2"/>
        <v>7.6923101005377248E-5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8.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4" t="s">
        <v>47</v>
      </c>
      <c r="W1" s="43"/>
    </row>
    <row r="2" spans="1:23" ht="12.7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4"/>
      <c r="W2" s="43"/>
    </row>
    <row r="3" spans="1:23" ht="23.25" thickBo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5" t="s">
        <v>48</v>
      </c>
      <c r="W3" s="43"/>
    </row>
    <row r="4" spans="1:23" ht="15" thickTop="1" thickBo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3"/>
      <c r="W4" s="43"/>
    </row>
    <row r="5" spans="1:23" ht="15" thickTop="1" thickBot="1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>
      <c r="A6" s="61" t="s">
        <v>3</v>
      </c>
      <c r="B6" s="44" t="s">
        <v>4</v>
      </c>
      <c r="C6" s="45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>
      <c r="A7" s="46" t="s">
        <v>5</v>
      </c>
      <c r="B7" s="47"/>
      <c r="C7" s="48"/>
      <c r="D7" s="63">
        <v>23650768.381000001</v>
      </c>
      <c r="E7" s="63">
        <v>26403140</v>
      </c>
      <c r="F7" s="64">
        <v>89.575589801061497</v>
      </c>
      <c r="G7" s="63">
        <v>12687728.125499999</v>
      </c>
      <c r="H7" s="64">
        <v>86.406645437698998</v>
      </c>
      <c r="I7" s="63">
        <v>2146610.6282000002</v>
      </c>
      <c r="J7" s="64">
        <v>9.0762828235402893</v>
      </c>
      <c r="K7" s="63">
        <v>1688014.8060999999</v>
      </c>
      <c r="L7" s="64">
        <v>13.304310979894</v>
      </c>
      <c r="M7" s="64">
        <v>0.27167760640651201</v>
      </c>
      <c r="N7" s="63">
        <v>347090462.27499998</v>
      </c>
      <c r="O7" s="63">
        <v>6163809667.5003996</v>
      </c>
      <c r="P7" s="63">
        <v>1203624</v>
      </c>
      <c r="Q7" s="63">
        <v>939641</v>
      </c>
      <c r="R7" s="64">
        <v>28.0940273998261</v>
      </c>
      <c r="S7" s="63">
        <v>19.649631762909301</v>
      </c>
      <c r="T7" s="63">
        <v>18.397436884618699</v>
      </c>
      <c r="U7" s="65">
        <v>6.3726124407801104</v>
      </c>
      <c r="V7" s="53"/>
      <c r="W7" s="53"/>
    </row>
    <row r="8" spans="1:23" ht="14.25" thickBot="1">
      <c r="A8" s="49">
        <v>41629</v>
      </c>
      <c r="B8" s="39" t="s">
        <v>6</v>
      </c>
      <c r="C8" s="40"/>
      <c r="D8" s="66">
        <v>881630.31779999996</v>
      </c>
      <c r="E8" s="66">
        <v>772881</v>
      </c>
      <c r="F8" s="67">
        <v>114.070641897006</v>
      </c>
      <c r="G8" s="66">
        <v>434277.1152</v>
      </c>
      <c r="H8" s="67">
        <v>103.011000797032</v>
      </c>
      <c r="I8" s="66">
        <v>71580.200500000006</v>
      </c>
      <c r="J8" s="67">
        <v>8.1190720254062505</v>
      </c>
      <c r="K8" s="66">
        <v>110127.6686</v>
      </c>
      <c r="L8" s="67">
        <v>25.358846861935699</v>
      </c>
      <c r="M8" s="67">
        <v>-0.35002528056786603</v>
      </c>
      <c r="N8" s="66">
        <v>12881921.8529</v>
      </c>
      <c r="O8" s="66">
        <v>217136574.54159999</v>
      </c>
      <c r="P8" s="66">
        <v>33402</v>
      </c>
      <c r="Q8" s="66">
        <v>24558</v>
      </c>
      <c r="R8" s="67">
        <v>36.012704617639898</v>
      </c>
      <c r="S8" s="66">
        <v>26.3945367882163</v>
      </c>
      <c r="T8" s="66">
        <v>24.1482353367538</v>
      </c>
      <c r="U8" s="68">
        <v>8.5104787762947804</v>
      </c>
      <c r="V8" s="53"/>
      <c r="W8" s="53"/>
    </row>
    <row r="9" spans="1:23" ht="12" customHeight="1" thickBot="1">
      <c r="A9" s="50"/>
      <c r="B9" s="39" t="s">
        <v>7</v>
      </c>
      <c r="C9" s="40"/>
      <c r="D9" s="66">
        <v>156415.9063</v>
      </c>
      <c r="E9" s="66">
        <v>197275</v>
      </c>
      <c r="F9" s="67">
        <v>79.288255632999594</v>
      </c>
      <c r="G9" s="66">
        <v>60634.233500000002</v>
      </c>
      <c r="H9" s="67">
        <v>157.966329037539</v>
      </c>
      <c r="I9" s="66">
        <v>32900.473299999998</v>
      </c>
      <c r="J9" s="67">
        <v>21.033969036945699</v>
      </c>
      <c r="K9" s="66">
        <v>15475.8058</v>
      </c>
      <c r="L9" s="67">
        <v>25.5232150333029</v>
      </c>
      <c r="M9" s="67">
        <v>1.1259295784132901</v>
      </c>
      <c r="N9" s="66">
        <v>1962368.2028000001</v>
      </c>
      <c r="O9" s="66">
        <v>39770787.505000003</v>
      </c>
      <c r="P9" s="66">
        <v>10221</v>
      </c>
      <c r="Q9" s="66">
        <v>6111</v>
      </c>
      <c r="R9" s="67">
        <v>67.255768286696096</v>
      </c>
      <c r="S9" s="66">
        <v>15.303385803737401</v>
      </c>
      <c r="T9" s="66">
        <v>15.308588790705301</v>
      </c>
      <c r="U9" s="68">
        <v>-3.3998926999604002E-2</v>
      </c>
      <c r="V9" s="53"/>
      <c r="W9" s="53"/>
    </row>
    <row r="10" spans="1:23" ht="14.25" thickBot="1">
      <c r="A10" s="50"/>
      <c r="B10" s="39" t="s">
        <v>8</v>
      </c>
      <c r="C10" s="40"/>
      <c r="D10" s="66">
        <v>214059.755</v>
      </c>
      <c r="E10" s="66">
        <v>201030</v>
      </c>
      <c r="F10" s="67">
        <v>106.4814977864</v>
      </c>
      <c r="G10" s="66">
        <v>70883.078999999998</v>
      </c>
      <c r="H10" s="67">
        <v>201.989922023562</v>
      </c>
      <c r="I10" s="66">
        <v>51997.042699999998</v>
      </c>
      <c r="J10" s="67">
        <v>24.290900781419701</v>
      </c>
      <c r="K10" s="66">
        <v>21649.817599999998</v>
      </c>
      <c r="L10" s="67">
        <v>30.5429982803089</v>
      </c>
      <c r="M10" s="67">
        <v>1.40173121366159</v>
      </c>
      <c r="N10" s="66">
        <v>2643571.267</v>
      </c>
      <c r="O10" s="66">
        <v>53989690.734200001</v>
      </c>
      <c r="P10" s="66">
        <v>111655</v>
      </c>
      <c r="Q10" s="66">
        <v>85935</v>
      </c>
      <c r="R10" s="67">
        <v>29.929597951940401</v>
      </c>
      <c r="S10" s="66">
        <v>1.91715332945233</v>
      </c>
      <c r="T10" s="66">
        <v>1.4651570093675499</v>
      </c>
      <c r="U10" s="68">
        <v>23.576430384621698</v>
      </c>
      <c r="V10" s="53"/>
      <c r="W10" s="53"/>
    </row>
    <row r="11" spans="1:23" ht="14.25" thickBot="1">
      <c r="A11" s="50"/>
      <c r="B11" s="39" t="s">
        <v>9</v>
      </c>
      <c r="C11" s="40"/>
      <c r="D11" s="66">
        <v>134836.7513</v>
      </c>
      <c r="E11" s="66">
        <v>110954</v>
      </c>
      <c r="F11" s="67">
        <v>121.524912396128</v>
      </c>
      <c r="G11" s="66">
        <v>88386.841</v>
      </c>
      <c r="H11" s="67">
        <v>52.552970300182999</v>
      </c>
      <c r="I11" s="66">
        <v>22943.413199999999</v>
      </c>
      <c r="J11" s="67">
        <v>17.0156971143223</v>
      </c>
      <c r="K11" s="66">
        <v>17913.079000000002</v>
      </c>
      <c r="L11" s="67">
        <v>20.266680873909699</v>
      </c>
      <c r="M11" s="67">
        <v>0.28081907080295898</v>
      </c>
      <c r="N11" s="66">
        <v>1761138.2535999999</v>
      </c>
      <c r="O11" s="66">
        <v>20330704.1941</v>
      </c>
      <c r="P11" s="66">
        <v>6190</v>
      </c>
      <c r="Q11" s="66">
        <v>4728</v>
      </c>
      <c r="R11" s="67">
        <v>30.922165820642999</v>
      </c>
      <c r="S11" s="66">
        <v>21.782996978998401</v>
      </c>
      <c r="T11" s="66">
        <v>21.773219712351899</v>
      </c>
      <c r="U11" s="68">
        <v>4.4884855173346998E-2</v>
      </c>
      <c r="V11" s="53"/>
      <c r="W11" s="53"/>
    </row>
    <row r="12" spans="1:23" ht="14.25" thickBot="1">
      <c r="A12" s="50"/>
      <c r="B12" s="39" t="s">
        <v>10</v>
      </c>
      <c r="C12" s="40"/>
      <c r="D12" s="66">
        <v>400979.9326</v>
      </c>
      <c r="E12" s="66">
        <v>326605</v>
      </c>
      <c r="F12" s="67">
        <v>122.77213533167</v>
      </c>
      <c r="G12" s="66">
        <v>258827.117</v>
      </c>
      <c r="H12" s="67">
        <v>54.921917474357997</v>
      </c>
      <c r="I12" s="66">
        <v>-1451.7836</v>
      </c>
      <c r="J12" s="67">
        <v>-0.36205891666110801</v>
      </c>
      <c r="K12" s="66">
        <v>30494.4732</v>
      </c>
      <c r="L12" s="67">
        <v>11.781792245516501</v>
      </c>
      <c r="M12" s="67">
        <v>-1.0476080891930299</v>
      </c>
      <c r="N12" s="66">
        <v>5950246.7132000001</v>
      </c>
      <c r="O12" s="66">
        <v>77941078.367799997</v>
      </c>
      <c r="P12" s="66">
        <v>3654</v>
      </c>
      <c r="Q12" s="66">
        <v>2975</v>
      </c>
      <c r="R12" s="67">
        <v>22.823529411764699</v>
      </c>
      <c r="S12" s="66">
        <v>109.737255774494</v>
      </c>
      <c r="T12" s="66">
        <v>117.68274988235299</v>
      </c>
      <c r="U12" s="68">
        <v>-7.2404709337610598</v>
      </c>
      <c r="V12" s="53"/>
      <c r="W12" s="53"/>
    </row>
    <row r="13" spans="1:23" ht="14.25" thickBot="1">
      <c r="A13" s="50"/>
      <c r="B13" s="39" t="s">
        <v>11</v>
      </c>
      <c r="C13" s="40"/>
      <c r="D13" s="66">
        <v>671553.03579999995</v>
      </c>
      <c r="E13" s="66">
        <v>614579</v>
      </c>
      <c r="F13" s="67">
        <v>109.27041695209201</v>
      </c>
      <c r="G13" s="66">
        <v>366411.20240000001</v>
      </c>
      <c r="H13" s="67">
        <v>83.278521890519599</v>
      </c>
      <c r="I13" s="66">
        <v>95805.172099999996</v>
      </c>
      <c r="J13" s="67">
        <v>14.2662108564323</v>
      </c>
      <c r="K13" s="66">
        <v>79440.261599999998</v>
      </c>
      <c r="L13" s="67">
        <v>21.680631236071601</v>
      </c>
      <c r="M13" s="67">
        <v>0.20600272670804001</v>
      </c>
      <c r="N13" s="66">
        <v>9690201.2765999995</v>
      </c>
      <c r="O13" s="66">
        <v>119369564.6829</v>
      </c>
      <c r="P13" s="66">
        <v>15311</v>
      </c>
      <c r="Q13" s="66">
        <v>12083</v>
      </c>
      <c r="R13" s="67">
        <v>26.7152197301995</v>
      </c>
      <c r="S13" s="66">
        <v>43.860821357194197</v>
      </c>
      <c r="T13" s="66">
        <v>41.996104957378101</v>
      </c>
      <c r="U13" s="68">
        <v>4.2514397635879604</v>
      </c>
      <c r="V13" s="53"/>
      <c r="W13" s="53"/>
    </row>
    <row r="14" spans="1:23" ht="14.25" thickBot="1">
      <c r="A14" s="50"/>
      <c r="B14" s="39" t="s">
        <v>12</v>
      </c>
      <c r="C14" s="40"/>
      <c r="D14" s="66">
        <v>508344.39889999997</v>
      </c>
      <c r="E14" s="66">
        <v>264414</v>
      </c>
      <c r="F14" s="67">
        <v>192.25320856686901</v>
      </c>
      <c r="G14" s="66">
        <v>188300.44</v>
      </c>
      <c r="H14" s="67">
        <v>169.964530566153</v>
      </c>
      <c r="I14" s="66">
        <v>76253.219500000007</v>
      </c>
      <c r="J14" s="67">
        <v>15.000306812665499</v>
      </c>
      <c r="K14" s="66">
        <v>34361.767399999997</v>
      </c>
      <c r="L14" s="67">
        <v>18.248373397321899</v>
      </c>
      <c r="M14" s="67">
        <v>1.21912972672063</v>
      </c>
      <c r="N14" s="66">
        <v>4859846.4424000001</v>
      </c>
      <c r="O14" s="66">
        <v>61549534.087499999</v>
      </c>
      <c r="P14" s="66">
        <v>6501</v>
      </c>
      <c r="Q14" s="66">
        <v>3491</v>
      </c>
      <c r="R14" s="67">
        <v>86.221712976224595</v>
      </c>
      <c r="S14" s="66">
        <v>78.194800630672205</v>
      </c>
      <c r="T14" s="66">
        <v>64.094858722429095</v>
      </c>
      <c r="U14" s="68">
        <v>18.031815152058002</v>
      </c>
      <c r="V14" s="53"/>
      <c r="W14" s="53"/>
    </row>
    <row r="15" spans="1:23" ht="14.25" thickBot="1">
      <c r="A15" s="50"/>
      <c r="B15" s="39" t="s">
        <v>13</v>
      </c>
      <c r="C15" s="40"/>
      <c r="D15" s="66">
        <v>176170.7991</v>
      </c>
      <c r="E15" s="66">
        <v>177038</v>
      </c>
      <c r="F15" s="67">
        <v>99.510161151843107</v>
      </c>
      <c r="G15" s="66">
        <v>106611.7487</v>
      </c>
      <c r="H15" s="67">
        <v>65.245201629452296</v>
      </c>
      <c r="I15" s="66">
        <v>31778.363799999999</v>
      </c>
      <c r="J15" s="67">
        <v>18.038383184015402</v>
      </c>
      <c r="K15" s="66">
        <v>25093.705399999999</v>
      </c>
      <c r="L15" s="67">
        <v>23.537467217250502</v>
      </c>
      <c r="M15" s="67">
        <v>0.266387856773038</v>
      </c>
      <c r="N15" s="66">
        <v>2860101.0548</v>
      </c>
      <c r="O15" s="66">
        <v>38851044.517099999</v>
      </c>
      <c r="P15" s="66">
        <v>5355</v>
      </c>
      <c r="Q15" s="66">
        <v>4155</v>
      </c>
      <c r="R15" s="67">
        <v>28.880866425992799</v>
      </c>
      <c r="S15" s="66">
        <v>32.898375182072797</v>
      </c>
      <c r="T15" s="66">
        <v>32.881311889289996</v>
      </c>
      <c r="U15" s="68">
        <v>5.1866673318605998E-2</v>
      </c>
      <c r="V15" s="53"/>
      <c r="W15" s="53"/>
    </row>
    <row r="16" spans="1:23" ht="14.25" thickBot="1">
      <c r="A16" s="50"/>
      <c r="B16" s="39" t="s">
        <v>14</v>
      </c>
      <c r="C16" s="40"/>
      <c r="D16" s="66">
        <v>713747.07389999996</v>
      </c>
      <c r="E16" s="66">
        <v>839841</v>
      </c>
      <c r="F16" s="67">
        <v>84.985976381243603</v>
      </c>
      <c r="G16" s="66">
        <v>310646.9791</v>
      </c>
      <c r="H16" s="67">
        <v>129.761472642629</v>
      </c>
      <c r="I16" s="66">
        <v>64295.979099999997</v>
      </c>
      <c r="J16" s="67">
        <v>9.00823014918703</v>
      </c>
      <c r="K16" s="66">
        <v>32195.639599999999</v>
      </c>
      <c r="L16" s="67">
        <v>10.364060095892899</v>
      </c>
      <c r="M16" s="67">
        <v>0.99703996872918199</v>
      </c>
      <c r="N16" s="66">
        <v>11930563.1307</v>
      </c>
      <c r="O16" s="66">
        <v>297875775.28430003</v>
      </c>
      <c r="P16" s="66">
        <v>48190</v>
      </c>
      <c r="Q16" s="66">
        <v>34028</v>
      </c>
      <c r="R16" s="67">
        <v>41.618666980134002</v>
      </c>
      <c r="S16" s="66">
        <v>14.811103421871801</v>
      </c>
      <c r="T16" s="66">
        <v>17.4529198924415</v>
      </c>
      <c r="U16" s="68">
        <v>-17.836729616434599</v>
      </c>
      <c r="V16" s="53"/>
      <c r="W16" s="53"/>
    </row>
    <row r="17" spans="1:23" ht="12" thickBot="1">
      <c r="A17" s="50"/>
      <c r="B17" s="39" t="s">
        <v>15</v>
      </c>
      <c r="C17" s="40"/>
      <c r="D17" s="66">
        <v>730031.66009999998</v>
      </c>
      <c r="E17" s="66">
        <v>734794</v>
      </c>
      <c r="F17" s="67">
        <v>99.351880948946203</v>
      </c>
      <c r="G17" s="66">
        <v>450551.45640000002</v>
      </c>
      <c r="H17" s="67">
        <v>62.030695879468503</v>
      </c>
      <c r="I17" s="66">
        <v>14710.937900000001</v>
      </c>
      <c r="J17" s="67">
        <v>2.01510957730037</v>
      </c>
      <c r="K17" s="66">
        <v>44113.858699999997</v>
      </c>
      <c r="L17" s="67">
        <v>9.7910811458648794</v>
      </c>
      <c r="M17" s="67">
        <v>-0.66652343881221199</v>
      </c>
      <c r="N17" s="66">
        <v>10726394.2355</v>
      </c>
      <c r="O17" s="66">
        <v>276009401.30680001</v>
      </c>
      <c r="P17" s="66">
        <v>12363</v>
      </c>
      <c r="Q17" s="66">
        <v>10670</v>
      </c>
      <c r="R17" s="67">
        <v>15.866916588566101</v>
      </c>
      <c r="S17" s="66">
        <v>59.0497177141471</v>
      </c>
      <c r="T17" s="66">
        <v>45.851590384254898</v>
      </c>
      <c r="U17" s="68">
        <v>22.350872859008</v>
      </c>
      <c r="V17" s="52"/>
      <c r="W17" s="52"/>
    </row>
    <row r="18" spans="1:23" ht="12" thickBot="1">
      <c r="A18" s="50"/>
      <c r="B18" s="39" t="s">
        <v>16</v>
      </c>
      <c r="C18" s="40"/>
      <c r="D18" s="66">
        <v>2616714.8975999998</v>
      </c>
      <c r="E18" s="66">
        <v>2513758</v>
      </c>
      <c r="F18" s="67">
        <v>104.095736248278</v>
      </c>
      <c r="G18" s="66">
        <v>1253739.4351999999</v>
      </c>
      <c r="H18" s="67">
        <v>108.712817363249</v>
      </c>
      <c r="I18" s="66">
        <v>366589.96620000002</v>
      </c>
      <c r="J18" s="67">
        <v>14.0095493986077</v>
      </c>
      <c r="K18" s="66">
        <v>209920.15669999999</v>
      </c>
      <c r="L18" s="67">
        <v>16.743523479144098</v>
      </c>
      <c r="M18" s="67">
        <v>0.74633047137011799</v>
      </c>
      <c r="N18" s="66">
        <v>35583684.663500004</v>
      </c>
      <c r="O18" s="66">
        <v>699449258.48819995</v>
      </c>
      <c r="P18" s="66">
        <v>123247</v>
      </c>
      <c r="Q18" s="66">
        <v>86007</v>
      </c>
      <c r="R18" s="67">
        <v>43.298801260362502</v>
      </c>
      <c r="S18" s="66">
        <v>21.231469306352299</v>
      </c>
      <c r="T18" s="66">
        <v>20.330430074296299</v>
      </c>
      <c r="U18" s="68">
        <v>4.2438854280632698</v>
      </c>
      <c r="V18" s="52"/>
      <c r="W18" s="52"/>
    </row>
    <row r="19" spans="1:23" ht="12" thickBot="1">
      <c r="A19" s="50"/>
      <c r="B19" s="39" t="s">
        <v>17</v>
      </c>
      <c r="C19" s="40"/>
      <c r="D19" s="66">
        <v>916324.87049999996</v>
      </c>
      <c r="E19" s="66">
        <v>913871</v>
      </c>
      <c r="F19" s="67">
        <v>100.268513882156</v>
      </c>
      <c r="G19" s="66">
        <v>534524.33259999997</v>
      </c>
      <c r="H19" s="67">
        <v>71.428093094073006</v>
      </c>
      <c r="I19" s="66">
        <v>67932.703599999993</v>
      </c>
      <c r="J19" s="67">
        <v>7.4136046927256301</v>
      </c>
      <c r="K19" s="66">
        <v>58605.256200000003</v>
      </c>
      <c r="L19" s="67">
        <v>10.9640015665771</v>
      </c>
      <c r="M19" s="67">
        <v>0.15915718153621899</v>
      </c>
      <c r="N19" s="66">
        <v>14853653.062999999</v>
      </c>
      <c r="O19" s="66">
        <v>246023528.6489</v>
      </c>
      <c r="P19" s="66">
        <v>21780</v>
      </c>
      <c r="Q19" s="66">
        <v>16436</v>
      </c>
      <c r="R19" s="67">
        <v>32.513993672426402</v>
      </c>
      <c r="S19" s="66">
        <v>42.071848966942198</v>
      </c>
      <c r="T19" s="66">
        <v>48.006280311511297</v>
      </c>
      <c r="U19" s="68">
        <v>-14.1054683601667</v>
      </c>
      <c r="V19" s="52"/>
      <c r="W19" s="52"/>
    </row>
    <row r="20" spans="1:23" ht="12" thickBot="1">
      <c r="A20" s="50"/>
      <c r="B20" s="39" t="s">
        <v>18</v>
      </c>
      <c r="C20" s="40"/>
      <c r="D20" s="66">
        <v>1325121.5459</v>
      </c>
      <c r="E20" s="66">
        <v>1498354</v>
      </c>
      <c r="F20" s="67">
        <v>88.438482888556393</v>
      </c>
      <c r="G20" s="66">
        <v>627698.51630000002</v>
      </c>
      <c r="H20" s="67">
        <v>111.107962101136</v>
      </c>
      <c r="I20" s="66">
        <v>88931.466799999995</v>
      </c>
      <c r="J20" s="67">
        <v>6.7111931788566102</v>
      </c>
      <c r="K20" s="66">
        <v>49796.183799999999</v>
      </c>
      <c r="L20" s="67">
        <v>7.9331370884108603</v>
      </c>
      <c r="M20" s="67">
        <v>0.78590928086340595</v>
      </c>
      <c r="N20" s="66">
        <v>21171868.217700001</v>
      </c>
      <c r="O20" s="66">
        <v>375041785.12110001</v>
      </c>
      <c r="P20" s="66">
        <v>45596</v>
      </c>
      <c r="Q20" s="66">
        <v>36865</v>
      </c>
      <c r="R20" s="67">
        <v>23.683710836837101</v>
      </c>
      <c r="S20" s="66">
        <v>29.0622323427494</v>
      </c>
      <c r="T20" s="66">
        <v>27.252352892987901</v>
      </c>
      <c r="U20" s="68">
        <v>6.2275995471248704</v>
      </c>
      <c r="V20" s="52"/>
      <c r="W20" s="52"/>
    </row>
    <row r="21" spans="1:23" ht="12" thickBot="1">
      <c r="A21" s="50"/>
      <c r="B21" s="39" t="s">
        <v>19</v>
      </c>
      <c r="C21" s="40"/>
      <c r="D21" s="66">
        <v>537388.94369999995</v>
      </c>
      <c r="E21" s="66">
        <v>526831</v>
      </c>
      <c r="F21" s="67">
        <v>102.004047540862</v>
      </c>
      <c r="G21" s="66">
        <v>263958.95169999998</v>
      </c>
      <c r="H21" s="67">
        <v>103.588073160241</v>
      </c>
      <c r="I21" s="66">
        <v>38947.477599999998</v>
      </c>
      <c r="J21" s="67">
        <v>7.2475398045670598</v>
      </c>
      <c r="K21" s="66">
        <v>40560.266900000002</v>
      </c>
      <c r="L21" s="67">
        <v>15.366126679461299</v>
      </c>
      <c r="M21" s="67">
        <v>-3.9762788148714E-2</v>
      </c>
      <c r="N21" s="66">
        <v>7602960.9841</v>
      </c>
      <c r="O21" s="66">
        <v>139510701.38119999</v>
      </c>
      <c r="P21" s="66">
        <v>47543</v>
      </c>
      <c r="Q21" s="66">
        <v>34593</v>
      </c>
      <c r="R21" s="67">
        <v>37.435319284248301</v>
      </c>
      <c r="S21" s="66">
        <v>11.3032190585365</v>
      </c>
      <c r="T21" s="66">
        <v>10.939502087127501</v>
      </c>
      <c r="U21" s="68">
        <v>3.2178175927178998</v>
      </c>
      <c r="V21" s="52"/>
      <c r="W21" s="52"/>
    </row>
    <row r="22" spans="1:23" ht="12" thickBot="1">
      <c r="A22" s="50"/>
      <c r="B22" s="39" t="s">
        <v>20</v>
      </c>
      <c r="C22" s="40"/>
      <c r="D22" s="66">
        <v>1311375.9946999999</v>
      </c>
      <c r="E22" s="66">
        <v>1592740</v>
      </c>
      <c r="F22" s="67">
        <v>82.334592883960994</v>
      </c>
      <c r="G22" s="66">
        <v>600253.48609999998</v>
      </c>
      <c r="H22" s="67">
        <v>118.470367114458</v>
      </c>
      <c r="I22" s="66">
        <v>184794.6361</v>
      </c>
      <c r="J22" s="67">
        <v>14.0916592073408</v>
      </c>
      <c r="K22" s="66">
        <v>89120.372499999998</v>
      </c>
      <c r="L22" s="67">
        <v>14.8471228512204</v>
      </c>
      <c r="M22" s="67">
        <v>1.0735397633128201</v>
      </c>
      <c r="N22" s="66">
        <v>20285852.824299999</v>
      </c>
      <c r="O22" s="66">
        <v>396336380.699</v>
      </c>
      <c r="P22" s="66">
        <v>78637</v>
      </c>
      <c r="Q22" s="66">
        <v>58193</v>
      </c>
      <c r="R22" s="67">
        <v>35.131373189215203</v>
      </c>
      <c r="S22" s="66">
        <v>16.676322783168199</v>
      </c>
      <c r="T22" s="66">
        <v>16.463804687849098</v>
      </c>
      <c r="U22" s="68">
        <v>1.2743702438626201</v>
      </c>
      <c r="V22" s="52"/>
      <c r="W22" s="52"/>
    </row>
    <row r="23" spans="1:23" ht="12" thickBot="1">
      <c r="A23" s="50"/>
      <c r="B23" s="39" t="s">
        <v>21</v>
      </c>
      <c r="C23" s="40"/>
      <c r="D23" s="66">
        <v>3565192.0843000002</v>
      </c>
      <c r="E23" s="66">
        <v>3300956</v>
      </c>
      <c r="F23" s="67">
        <v>108.004835093228</v>
      </c>
      <c r="G23" s="66">
        <v>1601797.5037</v>
      </c>
      <c r="H23" s="67">
        <v>122.57445626333801</v>
      </c>
      <c r="I23" s="66">
        <v>31151.0965</v>
      </c>
      <c r="J23" s="67">
        <v>0.87375646987380495</v>
      </c>
      <c r="K23" s="66">
        <v>155788.91190000001</v>
      </c>
      <c r="L23" s="67">
        <v>9.7258805523259007</v>
      </c>
      <c r="M23" s="67">
        <v>-0.80004291627638002</v>
      </c>
      <c r="N23" s="66">
        <v>50299190.578599997</v>
      </c>
      <c r="O23" s="66">
        <v>896349715.58179998</v>
      </c>
      <c r="P23" s="66">
        <v>110216</v>
      </c>
      <c r="Q23" s="66">
        <v>82473</v>
      </c>
      <c r="R23" s="67">
        <v>33.638887878457197</v>
      </c>
      <c r="S23" s="66">
        <v>32.347318758619402</v>
      </c>
      <c r="T23" s="66">
        <v>28.7011927479296</v>
      </c>
      <c r="U23" s="68">
        <v>11.271802890056399</v>
      </c>
      <c r="V23" s="52"/>
      <c r="W23" s="52"/>
    </row>
    <row r="24" spans="1:23" ht="12" thickBot="1">
      <c r="A24" s="50"/>
      <c r="B24" s="39" t="s">
        <v>22</v>
      </c>
      <c r="C24" s="40"/>
      <c r="D24" s="66">
        <v>371874.9559</v>
      </c>
      <c r="E24" s="66">
        <v>444068</v>
      </c>
      <c r="F24" s="67">
        <v>83.742795225055602</v>
      </c>
      <c r="G24" s="66">
        <v>254099.0992</v>
      </c>
      <c r="H24" s="67">
        <v>46.350363724547996</v>
      </c>
      <c r="I24" s="66">
        <v>66197.140799999994</v>
      </c>
      <c r="J24" s="67">
        <v>17.8009139227437</v>
      </c>
      <c r="K24" s="66">
        <v>40584.131600000001</v>
      </c>
      <c r="L24" s="67">
        <v>15.971773110480999</v>
      </c>
      <c r="M24" s="67">
        <v>0.63110896279470996</v>
      </c>
      <c r="N24" s="66">
        <v>5992574.0345000001</v>
      </c>
      <c r="O24" s="66">
        <v>108459532.33859999</v>
      </c>
      <c r="P24" s="66">
        <v>38279</v>
      </c>
      <c r="Q24" s="66">
        <v>30624</v>
      </c>
      <c r="R24" s="67">
        <v>24.996734587251801</v>
      </c>
      <c r="S24" s="66">
        <v>9.7148555578776907</v>
      </c>
      <c r="T24" s="66">
        <v>9.3163710096656196</v>
      </c>
      <c r="U24" s="68">
        <v>4.1018062063613296</v>
      </c>
      <c r="V24" s="52"/>
      <c r="W24" s="52"/>
    </row>
    <row r="25" spans="1:23" ht="12" thickBot="1">
      <c r="A25" s="50"/>
      <c r="B25" s="39" t="s">
        <v>23</v>
      </c>
      <c r="C25" s="40"/>
      <c r="D25" s="66">
        <v>625888.62009999994</v>
      </c>
      <c r="E25" s="66">
        <v>525272</v>
      </c>
      <c r="F25" s="67">
        <v>119.155146305152</v>
      </c>
      <c r="G25" s="66">
        <v>378319.65019999997</v>
      </c>
      <c r="H25" s="67">
        <v>65.439098859686993</v>
      </c>
      <c r="I25" s="66">
        <v>40005.230100000001</v>
      </c>
      <c r="J25" s="67">
        <v>6.3917490772732499</v>
      </c>
      <c r="K25" s="66">
        <v>39577.802799999998</v>
      </c>
      <c r="L25" s="67">
        <v>10.4614716098085</v>
      </c>
      <c r="M25" s="67">
        <v>1.0799672284990999E-2</v>
      </c>
      <c r="N25" s="66">
        <v>7960170.4057999998</v>
      </c>
      <c r="O25" s="66">
        <v>95291765.5678</v>
      </c>
      <c r="P25" s="66">
        <v>26051</v>
      </c>
      <c r="Q25" s="66">
        <v>20309</v>
      </c>
      <c r="R25" s="67">
        <v>28.273179378600599</v>
      </c>
      <c r="S25" s="66">
        <v>24.025512268243101</v>
      </c>
      <c r="T25" s="66">
        <v>22.7089867054015</v>
      </c>
      <c r="U25" s="68">
        <v>5.4796981980762904</v>
      </c>
      <c r="V25" s="52"/>
      <c r="W25" s="52"/>
    </row>
    <row r="26" spans="1:23" ht="12" thickBot="1">
      <c r="A26" s="50"/>
      <c r="B26" s="39" t="s">
        <v>24</v>
      </c>
      <c r="C26" s="40"/>
      <c r="D26" s="66">
        <v>760227.05050000001</v>
      </c>
      <c r="E26" s="66">
        <v>782164</v>
      </c>
      <c r="F26" s="67">
        <v>97.195351678164698</v>
      </c>
      <c r="G26" s="66">
        <v>562959.44310000003</v>
      </c>
      <c r="H26" s="67">
        <v>35.041175668663399</v>
      </c>
      <c r="I26" s="66">
        <v>146194.64610000001</v>
      </c>
      <c r="J26" s="67">
        <v>19.230392552310299</v>
      </c>
      <c r="K26" s="66">
        <v>104069.3636</v>
      </c>
      <c r="L26" s="67">
        <v>18.486120958719599</v>
      </c>
      <c r="M26" s="67">
        <v>0.40478082158657502</v>
      </c>
      <c r="N26" s="66">
        <v>11391570.888800001</v>
      </c>
      <c r="O26" s="66">
        <v>194991685.14629999</v>
      </c>
      <c r="P26" s="66">
        <v>63065</v>
      </c>
      <c r="Q26" s="66">
        <v>54060</v>
      </c>
      <c r="R26" s="67">
        <v>16.657417684054799</v>
      </c>
      <c r="S26" s="66">
        <v>12.0546586934116</v>
      </c>
      <c r="T26" s="66">
        <v>11.799778477617499</v>
      </c>
      <c r="U26" s="68">
        <v>2.1143710682858199</v>
      </c>
      <c r="V26" s="52"/>
      <c r="W26" s="52"/>
    </row>
    <row r="27" spans="1:23" ht="12" thickBot="1">
      <c r="A27" s="50"/>
      <c r="B27" s="39" t="s">
        <v>25</v>
      </c>
      <c r="C27" s="40"/>
      <c r="D27" s="66">
        <v>351394.59120000002</v>
      </c>
      <c r="E27" s="66">
        <v>389886</v>
      </c>
      <c r="F27" s="67">
        <v>90.127522198796598</v>
      </c>
      <c r="G27" s="66">
        <v>232121.3075</v>
      </c>
      <c r="H27" s="67">
        <v>51.3840306108047</v>
      </c>
      <c r="I27" s="66">
        <v>102232.3542</v>
      </c>
      <c r="J27" s="67">
        <v>29.093320375501602</v>
      </c>
      <c r="K27" s="66">
        <v>69386.182799999995</v>
      </c>
      <c r="L27" s="67">
        <v>29.892207461393902</v>
      </c>
      <c r="M27" s="67">
        <v>0.47338202037538801</v>
      </c>
      <c r="N27" s="66">
        <v>5614534.4823000003</v>
      </c>
      <c r="O27" s="66">
        <v>91902811.091800004</v>
      </c>
      <c r="P27" s="66">
        <v>48432</v>
      </c>
      <c r="Q27" s="66">
        <v>39376</v>
      </c>
      <c r="R27" s="67">
        <v>22.998780983340101</v>
      </c>
      <c r="S27" s="66">
        <v>7.2554218533201196</v>
      </c>
      <c r="T27" s="66">
        <v>6.9575935569890301</v>
      </c>
      <c r="U27" s="68">
        <v>4.10490668016502</v>
      </c>
      <c r="V27" s="52"/>
      <c r="W27" s="52"/>
    </row>
    <row r="28" spans="1:23" ht="12" thickBot="1">
      <c r="A28" s="50"/>
      <c r="B28" s="39" t="s">
        <v>26</v>
      </c>
      <c r="C28" s="40"/>
      <c r="D28" s="66">
        <v>1679432.4816999999</v>
      </c>
      <c r="E28" s="66">
        <v>1452489</v>
      </c>
      <c r="F28" s="67">
        <v>115.62445441583399</v>
      </c>
      <c r="G28" s="66">
        <v>1196910.1063999999</v>
      </c>
      <c r="H28" s="67">
        <v>40.314002924689497</v>
      </c>
      <c r="I28" s="66">
        <v>78191.668300000005</v>
      </c>
      <c r="J28" s="67">
        <v>4.6558387521986404</v>
      </c>
      <c r="K28" s="66">
        <v>46199.5092</v>
      </c>
      <c r="L28" s="67">
        <v>3.8598979950930801</v>
      </c>
      <c r="M28" s="67">
        <v>0.69247833264860803</v>
      </c>
      <c r="N28" s="66">
        <v>25909338.849399999</v>
      </c>
      <c r="O28" s="66">
        <v>329420861.94620001</v>
      </c>
      <c r="P28" s="66">
        <v>58064</v>
      </c>
      <c r="Q28" s="66">
        <v>49259</v>
      </c>
      <c r="R28" s="67">
        <v>17.8749061085284</v>
      </c>
      <c r="S28" s="66">
        <v>28.923816507646698</v>
      </c>
      <c r="T28" s="66">
        <v>27.0267644471061</v>
      </c>
      <c r="U28" s="68">
        <v>6.5587888791892102</v>
      </c>
      <c r="V28" s="52"/>
      <c r="W28" s="52"/>
    </row>
    <row r="29" spans="1:23" ht="12" thickBot="1">
      <c r="A29" s="50"/>
      <c r="B29" s="39" t="s">
        <v>27</v>
      </c>
      <c r="C29" s="40"/>
      <c r="D29" s="66">
        <v>660315.478</v>
      </c>
      <c r="E29" s="66">
        <v>831131</v>
      </c>
      <c r="F29" s="67">
        <v>79.447822064151097</v>
      </c>
      <c r="G29" s="66">
        <v>544236.30960000004</v>
      </c>
      <c r="H29" s="67">
        <v>21.328817345045401</v>
      </c>
      <c r="I29" s="66">
        <v>112223.4163</v>
      </c>
      <c r="J29" s="67">
        <v>16.9954241629938</v>
      </c>
      <c r="K29" s="66">
        <v>98688.506599999993</v>
      </c>
      <c r="L29" s="67">
        <v>18.133392583183898</v>
      </c>
      <c r="M29" s="67">
        <v>0.137147781097338</v>
      </c>
      <c r="N29" s="66">
        <v>11748436.152799999</v>
      </c>
      <c r="O29" s="66">
        <v>221583327.82409999</v>
      </c>
      <c r="P29" s="66">
        <v>103128</v>
      </c>
      <c r="Q29" s="66">
        <v>93885</v>
      </c>
      <c r="R29" s="67">
        <v>9.8450231666400398</v>
      </c>
      <c r="S29" s="66">
        <v>6.4028729152121597</v>
      </c>
      <c r="T29" s="66">
        <v>6.1147941183362597</v>
      </c>
      <c r="U29" s="68">
        <v>4.49921153661308</v>
      </c>
      <c r="V29" s="52"/>
      <c r="W29" s="52"/>
    </row>
    <row r="30" spans="1:23" ht="12" thickBot="1">
      <c r="A30" s="50"/>
      <c r="B30" s="39" t="s">
        <v>28</v>
      </c>
      <c r="C30" s="40"/>
      <c r="D30" s="66">
        <v>1025500.974</v>
      </c>
      <c r="E30" s="66">
        <v>1524388</v>
      </c>
      <c r="F30" s="67">
        <v>67.272962920201394</v>
      </c>
      <c r="G30" s="66">
        <v>671174.56929999997</v>
      </c>
      <c r="H30" s="67">
        <v>52.791988985748397</v>
      </c>
      <c r="I30" s="66">
        <v>179644.74059999999</v>
      </c>
      <c r="J30" s="67">
        <v>17.517754263975998</v>
      </c>
      <c r="K30" s="66">
        <v>135818.39499999999</v>
      </c>
      <c r="L30" s="67">
        <v>20.235926867975898</v>
      </c>
      <c r="M30" s="67">
        <v>0.322683430326209</v>
      </c>
      <c r="N30" s="66">
        <v>16892749.982799999</v>
      </c>
      <c r="O30" s="66">
        <v>393551835.36559999</v>
      </c>
      <c r="P30" s="66">
        <v>74852</v>
      </c>
      <c r="Q30" s="66">
        <v>61677</v>
      </c>
      <c r="R30" s="67">
        <v>21.3612854062292</v>
      </c>
      <c r="S30" s="66">
        <v>13.7003817399669</v>
      </c>
      <c r="T30" s="66">
        <v>12.9424890672374</v>
      </c>
      <c r="U30" s="68">
        <v>5.5319091621991499</v>
      </c>
      <c r="V30" s="52"/>
      <c r="W30" s="52"/>
    </row>
    <row r="31" spans="1:23" ht="12" thickBot="1">
      <c r="A31" s="50"/>
      <c r="B31" s="39" t="s">
        <v>29</v>
      </c>
      <c r="C31" s="40"/>
      <c r="D31" s="66">
        <v>1577393.6886</v>
      </c>
      <c r="E31" s="66">
        <v>1444038</v>
      </c>
      <c r="F31" s="67">
        <v>109.23491546621401</v>
      </c>
      <c r="G31" s="66">
        <v>587945.51370000001</v>
      </c>
      <c r="H31" s="67">
        <v>168.28909343542799</v>
      </c>
      <c r="I31" s="66">
        <v>18940.702099999999</v>
      </c>
      <c r="J31" s="67">
        <v>1.2007593435225801</v>
      </c>
      <c r="K31" s="66">
        <v>16166.529</v>
      </c>
      <c r="L31" s="67">
        <v>2.74966448817041</v>
      </c>
      <c r="M31" s="67">
        <v>0.17159979733435701</v>
      </c>
      <c r="N31" s="66">
        <v>19836728.419399999</v>
      </c>
      <c r="O31" s="66">
        <v>342431549.70730001</v>
      </c>
      <c r="P31" s="66">
        <v>48445</v>
      </c>
      <c r="Q31" s="66">
        <v>33544</v>
      </c>
      <c r="R31" s="67">
        <v>44.422251371333203</v>
      </c>
      <c r="S31" s="66">
        <v>32.560505492826898</v>
      </c>
      <c r="T31" s="66">
        <v>31.633123539232098</v>
      </c>
      <c r="U31" s="68">
        <v>2.8481804553039498</v>
      </c>
      <c r="V31" s="52"/>
      <c r="W31" s="52"/>
    </row>
    <row r="32" spans="1:23" ht="12" thickBot="1">
      <c r="A32" s="50"/>
      <c r="B32" s="39" t="s">
        <v>30</v>
      </c>
      <c r="C32" s="40"/>
      <c r="D32" s="66">
        <v>184164.47709999999</v>
      </c>
      <c r="E32" s="66">
        <v>187936</v>
      </c>
      <c r="F32" s="67">
        <v>97.993187627703094</v>
      </c>
      <c r="G32" s="66">
        <v>109250.96520000001</v>
      </c>
      <c r="H32" s="67">
        <v>68.570114472544802</v>
      </c>
      <c r="I32" s="66">
        <v>43661.839099999997</v>
      </c>
      <c r="J32" s="67">
        <v>23.708067803049701</v>
      </c>
      <c r="K32" s="66">
        <v>33335.507799999999</v>
      </c>
      <c r="L32" s="67">
        <v>30.5127810440617</v>
      </c>
      <c r="M32" s="67">
        <v>0.30976973148133702</v>
      </c>
      <c r="N32" s="66">
        <v>2947793.03</v>
      </c>
      <c r="O32" s="66">
        <v>50390701.697700001</v>
      </c>
      <c r="P32" s="66">
        <v>38078</v>
      </c>
      <c r="Q32" s="66">
        <v>32457</v>
      </c>
      <c r="R32" s="67">
        <v>17.318298055889301</v>
      </c>
      <c r="S32" s="66">
        <v>4.8365060428593898</v>
      </c>
      <c r="T32" s="66">
        <v>4.4361915611424401</v>
      </c>
      <c r="U32" s="68">
        <v>8.2769354192781996</v>
      </c>
      <c r="V32" s="52"/>
      <c r="W32" s="52"/>
    </row>
    <row r="33" spans="1:23" ht="12" thickBot="1">
      <c r="A33" s="50"/>
      <c r="B33" s="39" t="s">
        <v>31</v>
      </c>
      <c r="C33" s="40"/>
      <c r="D33" s="66">
        <v>34.615600000000001</v>
      </c>
      <c r="E33" s="69"/>
      <c r="F33" s="69"/>
      <c r="G33" s="66">
        <v>-96.611999999999995</v>
      </c>
      <c r="H33" s="67">
        <v>-135.82950358133601</v>
      </c>
      <c r="I33" s="66">
        <v>6.7398999999999996</v>
      </c>
      <c r="J33" s="67">
        <v>19.4707010711933</v>
      </c>
      <c r="K33" s="66">
        <v>-20.987100000000002</v>
      </c>
      <c r="L33" s="67">
        <v>21.7230778785244</v>
      </c>
      <c r="M33" s="67">
        <v>-1.3211448937680801</v>
      </c>
      <c r="N33" s="66">
        <v>103.8535</v>
      </c>
      <c r="O33" s="66">
        <v>30289.9192</v>
      </c>
      <c r="P33" s="66">
        <v>6</v>
      </c>
      <c r="Q33" s="66">
        <v>1</v>
      </c>
      <c r="R33" s="67">
        <v>500</v>
      </c>
      <c r="S33" s="66">
        <v>5.7692666666666703</v>
      </c>
      <c r="T33" s="66">
        <v>5.6637000000000004</v>
      </c>
      <c r="U33" s="68">
        <v>1.8298108367325701</v>
      </c>
      <c r="V33" s="52"/>
      <c r="W33" s="52"/>
    </row>
    <row r="34" spans="1:23" ht="12" thickBot="1">
      <c r="A34" s="50"/>
      <c r="B34" s="39" t="s">
        <v>36</v>
      </c>
      <c r="C34" s="40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6">
        <v>25.9</v>
      </c>
      <c r="P34" s="69"/>
      <c r="Q34" s="69"/>
      <c r="R34" s="69"/>
      <c r="S34" s="69"/>
      <c r="T34" s="69"/>
      <c r="U34" s="70"/>
      <c r="V34" s="52"/>
      <c r="W34" s="52"/>
    </row>
    <row r="35" spans="1:23" ht="12" thickBot="1">
      <c r="A35" s="50"/>
      <c r="B35" s="39" t="s">
        <v>32</v>
      </c>
      <c r="C35" s="40"/>
      <c r="D35" s="66">
        <v>412602.05489999999</v>
      </c>
      <c r="E35" s="66">
        <v>305342</v>
      </c>
      <c r="F35" s="67">
        <v>135.12784186256701</v>
      </c>
      <c r="G35" s="66">
        <v>192404.38380000001</v>
      </c>
      <c r="H35" s="67">
        <v>114.44524638736399</v>
      </c>
      <c r="I35" s="66">
        <v>42214.301200000002</v>
      </c>
      <c r="J35" s="67">
        <v>10.2312387198923</v>
      </c>
      <c r="K35" s="66">
        <v>29871.5792</v>
      </c>
      <c r="L35" s="67">
        <v>15.52541507113</v>
      </c>
      <c r="M35" s="67">
        <v>0.41319281840981498</v>
      </c>
      <c r="N35" s="66">
        <v>6024914.8038999997</v>
      </c>
      <c r="O35" s="66">
        <v>58880425.317100003</v>
      </c>
      <c r="P35" s="66">
        <v>20869</v>
      </c>
      <c r="Q35" s="66">
        <v>17671</v>
      </c>
      <c r="R35" s="67">
        <v>18.097447795823701</v>
      </c>
      <c r="S35" s="66">
        <v>19.7710505965787</v>
      </c>
      <c r="T35" s="66">
        <v>19.311789553505701</v>
      </c>
      <c r="U35" s="68">
        <v>2.3228965038023199</v>
      </c>
      <c r="V35" s="52"/>
      <c r="W35" s="52"/>
    </row>
    <row r="36" spans="1:23" ht="12" thickBot="1">
      <c r="A36" s="50"/>
      <c r="B36" s="39" t="s">
        <v>37</v>
      </c>
      <c r="C36" s="40"/>
      <c r="D36" s="69"/>
      <c r="E36" s="66">
        <v>1087510</v>
      </c>
      <c r="F36" s="69"/>
      <c r="G36" s="66">
        <v>25015.37</v>
      </c>
      <c r="H36" s="69"/>
      <c r="I36" s="69"/>
      <c r="J36" s="69"/>
      <c r="K36" s="66">
        <v>1030.3932</v>
      </c>
      <c r="L36" s="67">
        <v>4.1190404139535</v>
      </c>
      <c r="M36" s="69"/>
      <c r="N36" s="69"/>
      <c r="O36" s="69"/>
      <c r="P36" s="69"/>
      <c r="Q36" s="69"/>
      <c r="R36" s="69"/>
      <c r="S36" s="69"/>
      <c r="T36" s="69"/>
      <c r="U36" s="70"/>
      <c r="V36" s="52"/>
      <c r="W36" s="52"/>
    </row>
    <row r="37" spans="1:23" ht="12" customHeight="1" thickBot="1">
      <c r="A37" s="50"/>
      <c r="B37" s="39" t="s">
        <v>38</v>
      </c>
      <c r="C37" s="40"/>
      <c r="D37" s="69"/>
      <c r="E37" s="66">
        <v>350471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52"/>
      <c r="W37" s="52"/>
    </row>
    <row r="38" spans="1:23" ht="12" thickBot="1">
      <c r="A38" s="50"/>
      <c r="B38" s="39" t="s">
        <v>39</v>
      </c>
      <c r="C38" s="40"/>
      <c r="D38" s="69"/>
      <c r="E38" s="66">
        <v>412560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52"/>
      <c r="W38" s="52"/>
    </row>
    <row r="39" spans="1:23" ht="12" customHeight="1" thickBot="1">
      <c r="A39" s="50"/>
      <c r="B39" s="39" t="s">
        <v>33</v>
      </c>
      <c r="C39" s="40"/>
      <c r="D39" s="66">
        <v>353391.45189999999</v>
      </c>
      <c r="E39" s="66">
        <v>916880</v>
      </c>
      <c r="F39" s="67">
        <v>38.542824786231598</v>
      </c>
      <c r="G39" s="66">
        <v>211150.34830000001</v>
      </c>
      <c r="H39" s="67">
        <v>67.364844408357499</v>
      </c>
      <c r="I39" s="66">
        <v>19325.569200000002</v>
      </c>
      <c r="J39" s="67">
        <v>5.4686012058572899</v>
      </c>
      <c r="K39" s="66">
        <v>10982.564399999999</v>
      </c>
      <c r="L39" s="67">
        <v>5.2013006317167401</v>
      </c>
      <c r="M39" s="67">
        <v>0.75965908290052897</v>
      </c>
      <c r="N39" s="66">
        <v>5130715.8311000001</v>
      </c>
      <c r="O39" s="66">
        <v>126508214.03910001</v>
      </c>
      <c r="P39" s="66">
        <v>532</v>
      </c>
      <c r="Q39" s="66">
        <v>424</v>
      </c>
      <c r="R39" s="67">
        <v>25.471698113207601</v>
      </c>
      <c r="S39" s="66">
        <v>664.26964642857104</v>
      </c>
      <c r="T39" s="66">
        <v>562.05962499999998</v>
      </c>
      <c r="U39" s="68">
        <v>15.3868270179288</v>
      </c>
      <c r="V39" s="52"/>
      <c r="W39" s="52"/>
    </row>
    <row r="40" spans="1:23" ht="12" thickBot="1">
      <c r="A40" s="50"/>
      <c r="B40" s="39" t="s">
        <v>34</v>
      </c>
      <c r="C40" s="40"/>
      <c r="D40" s="66">
        <v>761760.29879999999</v>
      </c>
      <c r="E40" s="66">
        <v>612284</v>
      </c>
      <c r="F40" s="67">
        <v>124.412902966597</v>
      </c>
      <c r="G40" s="66">
        <v>475079.1433</v>
      </c>
      <c r="H40" s="67">
        <v>60.343873129991003</v>
      </c>
      <c r="I40" s="66">
        <v>54571.316800000001</v>
      </c>
      <c r="J40" s="67">
        <v>7.1638436508132699</v>
      </c>
      <c r="K40" s="66">
        <v>44951.307500000003</v>
      </c>
      <c r="L40" s="67">
        <v>9.4618566472438097</v>
      </c>
      <c r="M40" s="67">
        <v>0.21400955467201899</v>
      </c>
      <c r="N40" s="66">
        <v>11872125.1555</v>
      </c>
      <c r="O40" s="66">
        <v>178155890.4226</v>
      </c>
      <c r="P40" s="66">
        <v>3900</v>
      </c>
      <c r="Q40" s="66">
        <v>3008</v>
      </c>
      <c r="R40" s="67">
        <v>29.654255319148898</v>
      </c>
      <c r="S40" s="66">
        <v>195.32315353846201</v>
      </c>
      <c r="T40" s="66">
        <v>215.230765026596</v>
      </c>
      <c r="U40" s="68">
        <v>-10.1921411402024</v>
      </c>
      <c r="V40" s="52"/>
      <c r="W40" s="52"/>
    </row>
    <row r="41" spans="1:23" ht="12" thickBot="1">
      <c r="A41" s="50"/>
      <c r="B41" s="39" t="s">
        <v>40</v>
      </c>
      <c r="C41" s="40"/>
      <c r="D41" s="69"/>
      <c r="E41" s="66">
        <v>388671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52"/>
      <c r="W41" s="52"/>
    </row>
    <row r="42" spans="1:23" ht="12" thickBot="1">
      <c r="A42" s="50"/>
      <c r="B42" s="39" t="s">
        <v>41</v>
      </c>
      <c r="C42" s="40"/>
      <c r="D42" s="69"/>
      <c r="E42" s="66">
        <v>162129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52"/>
      <c r="W42" s="52"/>
    </row>
    <row r="43" spans="1:23" ht="12" thickBot="1">
      <c r="A43" s="51"/>
      <c r="B43" s="39" t="s">
        <v>35</v>
      </c>
      <c r="C43" s="40"/>
      <c r="D43" s="71">
        <v>26899.675200000001</v>
      </c>
      <c r="E43" s="72"/>
      <c r="F43" s="72"/>
      <c r="G43" s="71">
        <v>29656.09</v>
      </c>
      <c r="H43" s="73">
        <v>-9.2945995240775208</v>
      </c>
      <c r="I43" s="71">
        <v>4040.5981999999999</v>
      </c>
      <c r="J43" s="73">
        <v>15.020992521128999</v>
      </c>
      <c r="K43" s="71">
        <v>2716.7955999999999</v>
      </c>
      <c r="L43" s="73">
        <v>9.1610040298636797</v>
      </c>
      <c r="M43" s="73">
        <v>0.48726617490104901</v>
      </c>
      <c r="N43" s="71">
        <v>705143.62450000003</v>
      </c>
      <c r="O43" s="71">
        <v>16675226.0755</v>
      </c>
      <c r="P43" s="71">
        <v>62</v>
      </c>
      <c r="Q43" s="71">
        <v>45</v>
      </c>
      <c r="R43" s="73">
        <v>37.7777777777778</v>
      </c>
      <c r="S43" s="71">
        <v>433.865729032258</v>
      </c>
      <c r="T43" s="71">
        <v>679.61949777777795</v>
      </c>
      <c r="U43" s="74">
        <v>-56.642816498476598</v>
      </c>
      <c r="V43" s="52"/>
      <c r="W43" s="52"/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37:C37"/>
    <mergeCell ref="B38:C38"/>
    <mergeCell ref="B39:C39"/>
    <mergeCell ref="B40:C40"/>
    <mergeCell ref="B41:C41"/>
    <mergeCell ref="B13:C13"/>
    <mergeCell ref="B14:C14"/>
    <mergeCell ref="B15:C15"/>
    <mergeCell ref="B16:C16"/>
    <mergeCell ref="B17:C17"/>
    <mergeCell ref="B18:C18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67321</v>
      </c>
      <c r="D2" s="32">
        <v>881630.918124786</v>
      </c>
      <c r="E2" s="32">
        <v>810050.11805384594</v>
      </c>
      <c r="F2" s="32">
        <v>71580.800070940197</v>
      </c>
      <c r="G2" s="32">
        <v>810050.11805384594</v>
      </c>
      <c r="H2" s="32">
        <v>8.1191345039476698E-2</v>
      </c>
    </row>
    <row r="3" spans="1:8" ht="14.25">
      <c r="A3" s="32">
        <v>2</v>
      </c>
      <c r="B3" s="33">
        <v>13</v>
      </c>
      <c r="C3" s="32">
        <v>37067.445</v>
      </c>
      <c r="D3" s="32">
        <v>156416.01598824601</v>
      </c>
      <c r="E3" s="32">
        <v>123515.438921647</v>
      </c>
      <c r="F3" s="32">
        <v>32900.577066598598</v>
      </c>
      <c r="G3" s="32">
        <v>123515.438921647</v>
      </c>
      <c r="H3" s="32">
        <v>0.21034020626807801</v>
      </c>
    </row>
    <row r="4" spans="1:8" ht="14.25">
      <c r="A4" s="32">
        <v>3</v>
      </c>
      <c r="B4" s="33">
        <v>14</v>
      </c>
      <c r="C4" s="32">
        <v>145447</v>
      </c>
      <c r="D4" s="32">
        <v>214062.21618803401</v>
      </c>
      <c r="E4" s="32">
        <v>162062.714517949</v>
      </c>
      <c r="F4" s="32">
        <v>51999.501670085498</v>
      </c>
      <c r="G4" s="32">
        <v>162062.714517949</v>
      </c>
      <c r="H4" s="32">
        <v>0.24291770213389099</v>
      </c>
    </row>
    <row r="5" spans="1:8" ht="14.25">
      <c r="A5" s="32">
        <v>4</v>
      </c>
      <c r="B5" s="33">
        <v>15</v>
      </c>
      <c r="C5" s="32">
        <v>7553</v>
      </c>
      <c r="D5" s="32">
        <v>134836.77235299101</v>
      </c>
      <c r="E5" s="32">
        <v>111893.338998291</v>
      </c>
      <c r="F5" s="32">
        <v>22943.433354700901</v>
      </c>
      <c r="G5" s="32">
        <v>111893.338998291</v>
      </c>
      <c r="H5" s="32">
        <v>0.170157094050255</v>
      </c>
    </row>
    <row r="6" spans="1:8" ht="14.25">
      <c r="A6" s="32">
        <v>5</v>
      </c>
      <c r="B6" s="33">
        <v>16</v>
      </c>
      <c r="C6" s="32">
        <v>4574</v>
      </c>
      <c r="D6" s="32">
        <v>400979.913105983</v>
      </c>
      <c r="E6" s="32">
        <v>402431.71452991501</v>
      </c>
      <c r="F6" s="32">
        <v>-1451.8014239316201</v>
      </c>
      <c r="G6" s="32">
        <v>402431.71452991501</v>
      </c>
      <c r="H6" s="32">
        <v>-3.6206337935633698E-3</v>
      </c>
    </row>
    <row r="7" spans="1:8" ht="14.25">
      <c r="A7" s="32">
        <v>6</v>
      </c>
      <c r="B7" s="33">
        <v>17</v>
      </c>
      <c r="C7" s="32">
        <v>24637</v>
      </c>
      <c r="D7" s="32">
        <v>671553.23325982899</v>
      </c>
      <c r="E7" s="32">
        <v>575747.86266666697</v>
      </c>
      <c r="F7" s="32">
        <v>95805.370593162399</v>
      </c>
      <c r="G7" s="32">
        <v>575747.86266666697</v>
      </c>
      <c r="H7" s="32">
        <v>0.14266236218997499</v>
      </c>
    </row>
    <row r="8" spans="1:8" ht="14.25">
      <c r="A8" s="32">
        <v>7</v>
      </c>
      <c r="B8" s="33">
        <v>18</v>
      </c>
      <c r="C8" s="32">
        <v>132520</v>
      </c>
      <c r="D8" s="32">
        <v>508344.41157350398</v>
      </c>
      <c r="E8" s="32">
        <v>432091.18108547002</v>
      </c>
      <c r="F8" s="32">
        <v>76253.230488034198</v>
      </c>
      <c r="G8" s="32">
        <v>432091.18108547002</v>
      </c>
      <c r="H8" s="32">
        <v>0.150003086002271</v>
      </c>
    </row>
    <row r="9" spans="1:8" ht="14.25">
      <c r="A9" s="32">
        <v>8</v>
      </c>
      <c r="B9" s="33">
        <v>19</v>
      </c>
      <c r="C9" s="32">
        <v>21310</v>
      </c>
      <c r="D9" s="32">
        <v>176170.847430769</v>
      </c>
      <c r="E9" s="32">
        <v>144392.431097436</v>
      </c>
      <c r="F9" s="32">
        <v>31778.416333333302</v>
      </c>
      <c r="G9" s="32">
        <v>144392.431097436</v>
      </c>
      <c r="H9" s="32">
        <v>0.180384080548977</v>
      </c>
    </row>
    <row r="10" spans="1:8" ht="14.25">
      <c r="A10" s="32">
        <v>9</v>
      </c>
      <c r="B10" s="33">
        <v>21</v>
      </c>
      <c r="C10" s="32">
        <v>159772</v>
      </c>
      <c r="D10" s="32">
        <v>713746.83559999999</v>
      </c>
      <c r="E10" s="32">
        <v>649451.09479999996</v>
      </c>
      <c r="F10" s="32">
        <v>64295.7408</v>
      </c>
      <c r="G10" s="32">
        <v>649451.09479999996</v>
      </c>
      <c r="H10" s="32">
        <v>9.0081997695934904E-2</v>
      </c>
    </row>
    <row r="11" spans="1:8" ht="14.25">
      <c r="A11" s="32">
        <v>10</v>
      </c>
      <c r="B11" s="33">
        <v>22</v>
      </c>
      <c r="C11" s="32">
        <v>45047</v>
      </c>
      <c r="D11" s="32">
        <v>730031.74719743605</v>
      </c>
      <c r="E11" s="32">
        <v>715320.72331282101</v>
      </c>
      <c r="F11" s="32">
        <v>14711.023884615401</v>
      </c>
      <c r="G11" s="32">
        <v>715320.72331282101</v>
      </c>
      <c r="H11" s="32">
        <v>2.01512111508718E-2</v>
      </c>
    </row>
    <row r="12" spans="1:8" ht="14.25">
      <c r="A12" s="32">
        <v>11</v>
      </c>
      <c r="B12" s="33">
        <v>23</v>
      </c>
      <c r="C12" s="32">
        <v>284137.435</v>
      </c>
      <c r="D12" s="32">
        <v>2616715.1300675198</v>
      </c>
      <c r="E12" s="32">
        <v>2250124.9289136799</v>
      </c>
      <c r="F12" s="32">
        <v>366590.20115384599</v>
      </c>
      <c r="G12" s="32">
        <v>2250124.9289136799</v>
      </c>
      <c r="H12" s="32">
        <v>0.140095571329687</v>
      </c>
    </row>
    <row r="13" spans="1:8" ht="14.25">
      <c r="A13" s="32">
        <v>12</v>
      </c>
      <c r="B13" s="33">
        <v>24</v>
      </c>
      <c r="C13" s="32">
        <v>39160.875999999997</v>
      </c>
      <c r="D13" s="32">
        <v>916324.90371538501</v>
      </c>
      <c r="E13" s="32">
        <v>848392.16900598304</v>
      </c>
      <c r="F13" s="32">
        <v>67932.734709401702</v>
      </c>
      <c r="G13" s="32">
        <v>848392.16900598304</v>
      </c>
      <c r="H13" s="32">
        <v>7.4136078190124105E-2</v>
      </c>
    </row>
    <row r="14" spans="1:8" ht="14.25">
      <c r="A14" s="32">
        <v>13</v>
      </c>
      <c r="B14" s="33">
        <v>25</v>
      </c>
      <c r="C14" s="32">
        <v>95283</v>
      </c>
      <c r="D14" s="32">
        <v>1325121.5643</v>
      </c>
      <c r="E14" s="32">
        <v>1236190.0791</v>
      </c>
      <c r="F14" s="32">
        <v>88931.485199999996</v>
      </c>
      <c r="G14" s="32">
        <v>1236190.0791</v>
      </c>
      <c r="H14" s="32">
        <v>6.7111944742200599E-2</v>
      </c>
    </row>
    <row r="15" spans="1:8" ht="14.25">
      <c r="A15" s="32">
        <v>14</v>
      </c>
      <c r="B15" s="33">
        <v>26</v>
      </c>
      <c r="C15" s="32">
        <v>123794</v>
      </c>
      <c r="D15" s="32">
        <v>537388.49988711905</v>
      </c>
      <c r="E15" s="32">
        <v>498441.46611533902</v>
      </c>
      <c r="F15" s="32">
        <v>38947.033771779701</v>
      </c>
      <c r="G15" s="32">
        <v>498441.46611533902</v>
      </c>
      <c r="H15" s="32">
        <v>7.2474632002658704E-2</v>
      </c>
    </row>
    <row r="16" spans="1:8" ht="14.25">
      <c r="A16" s="32">
        <v>15</v>
      </c>
      <c r="B16" s="33">
        <v>27</v>
      </c>
      <c r="C16" s="32">
        <v>185707.62</v>
      </c>
      <c r="D16" s="32">
        <v>1311376.32723363</v>
      </c>
      <c r="E16" s="32">
        <v>1126581.3599185799</v>
      </c>
      <c r="F16" s="32">
        <v>184794.96731504399</v>
      </c>
      <c r="G16" s="32">
        <v>1126581.3599185799</v>
      </c>
      <c r="H16" s="32">
        <v>0.14091680891088901</v>
      </c>
    </row>
    <row r="17" spans="1:8" ht="14.25">
      <c r="A17" s="32">
        <v>16</v>
      </c>
      <c r="B17" s="33">
        <v>29</v>
      </c>
      <c r="C17" s="32">
        <v>269365</v>
      </c>
      <c r="D17" s="32">
        <v>3565193.2532076901</v>
      </c>
      <c r="E17" s="32">
        <v>3534041.0255641001</v>
      </c>
      <c r="F17" s="32">
        <v>31152.2276435897</v>
      </c>
      <c r="G17" s="32">
        <v>3534041.0255641001</v>
      </c>
      <c r="H17" s="32">
        <v>8.7378791081132307E-3</v>
      </c>
    </row>
    <row r="18" spans="1:8" ht="14.25">
      <c r="A18" s="32">
        <v>17</v>
      </c>
      <c r="B18" s="33">
        <v>31</v>
      </c>
      <c r="C18" s="32">
        <v>50116.398999999998</v>
      </c>
      <c r="D18" s="32">
        <v>371874.95664871001</v>
      </c>
      <c r="E18" s="32">
        <v>305677.81369853398</v>
      </c>
      <c r="F18" s="32">
        <v>66197.142950176407</v>
      </c>
      <c r="G18" s="32">
        <v>305677.81369853398</v>
      </c>
      <c r="H18" s="32">
        <v>0.17800914465103199</v>
      </c>
    </row>
    <row r="19" spans="1:8" ht="14.25">
      <c r="A19" s="32">
        <v>18</v>
      </c>
      <c r="B19" s="33">
        <v>32</v>
      </c>
      <c r="C19" s="32">
        <v>42897.086000000003</v>
      </c>
      <c r="D19" s="32">
        <v>625888.61823558004</v>
      </c>
      <c r="E19" s="32">
        <v>585883.38536822703</v>
      </c>
      <c r="F19" s="32">
        <v>40005.232867353101</v>
      </c>
      <c r="G19" s="32">
        <v>585883.38536822703</v>
      </c>
      <c r="H19" s="32">
        <v>6.3917495384610903E-2</v>
      </c>
    </row>
    <row r="20" spans="1:8" ht="14.25">
      <c r="A20" s="32">
        <v>19</v>
      </c>
      <c r="B20" s="33">
        <v>33</v>
      </c>
      <c r="C20" s="32">
        <v>52546.116000000002</v>
      </c>
      <c r="D20" s="32">
        <v>760227.08797984303</v>
      </c>
      <c r="E20" s="32">
        <v>614032.39833840798</v>
      </c>
      <c r="F20" s="32">
        <v>146194.68964143499</v>
      </c>
      <c r="G20" s="32">
        <v>614032.39833840798</v>
      </c>
      <c r="H20" s="32">
        <v>0.19230397331660301</v>
      </c>
    </row>
    <row r="21" spans="1:8" ht="14.25">
      <c r="A21" s="32">
        <v>20</v>
      </c>
      <c r="B21" s="33">
        <v>34</v>
      </c>
      <c r="C21" s="32">
        <v>62304.339</v>
      </c>
      <c r="D21" s="32">
        <v>351394.609401558</v>
      </c>
      <c r="E21" s="32">
        <v>249162.24259712399</v>
      </c>
      <c r="F21" s="32">
        <v>102232.366804434</v>
      </c>
      <c r="G21" s="32">
        <v>249162.24259712399</v>
      </c>
      <c r="H21" s="32">
        <v>0.29093322455498399</v>
      </c>
    </row>
    <row r="22" spans="1:8" ht="14.25">
      <c r="A22" s="32">
        <v>21</v>
      </c>
      <c r="B22" s="33">
        <v>35</v>
      </c>
      <c r="C22" s="32">
        <v>66619.653000000006</v>
      </c>
      <c r="D22" s="32">
        <v>1679432.4803973499</v>
      </c>
      <c r="E22" s="32">
        <v>1601240.7925706201</v>
      </c>
      <c r="F22" s="32">
        <v>78191.687826725407</v>
      </c>
      <c r="G22" s="32">
        <v>1601240.7925706201</v>
      </c>
      <c r="H22" s="32">
        <v>4.6558399185078099E-2</v>
      </c>
    </row>
    <row r="23" spans="1:8" ht="14.25">
      <c r="A23" s="32">
        <v>22</v>
      </c>
      <c r="B23" s="33">
        <v>36</v>
      </c>
      <c r="C23" s="32">
        <v>169796.16099999999</v>
      </c>
      <c r="D23" s="32">
        <v>660315.47771415894</v>
      </c>
      <c r="E23" s="32">
        <v>548091.99636672798</v>
      </c>
      <c r="F23" s="32">
        <v>112223.481347432</v>
      </c>
      <c r="G23" s="32">
        <v>548091.99636672798</v>
      </c>
      <c r="H23" s="32">
        <v>0.16995434021313599</v>
      </c>
    </row>
    <row r="24" spans="1:8" ht="14.25">
      <c r="A24" s="32">
        <v>23</v>
      </c>
      <c r="B24" s="33">
        <v>37</v>
      </c>
      <c r="C24" s="32">
        <v>119893.24</v>
      </c>
      <c r="D24" s="32">
        <v>1025500.9613876099</v>
      </c>
      <c r="E24" s="32">
        <v>845856.16358106001</v>
      </c>
      <c r="F24" s="32">
        <v>179644.79780654999</v>
      </c>
      <c r="G24" s="32">
        <v>845856.16358106001</v>
      </c>
      <c r="H24" s="32">
        <v>0.17517760057823101</v>
      </c>
    </row>
    <row r="25" spans="1:8" ht="14.25">
      <c r="A25" s="32">
        <v>24</v>
      </c>
      <c r="B25" s="33">
        <v>38</v>
      </c>
      <c r="C25" s="32">
        <v>357638.04200000002</v>
      </c>
      <c r="D25" s="32">
        <v>1577393.52186018</v>
      </c>
      <c r="E25" s="32">
        <v>1558452.5974141599</v>
      </c>
      <c r="F25" s="32">
        <v>18940.9244460177</v>
      </c>
      <c r="G25" s="32">
        <v>1558452.5974141599</v>
      </c>
      <c r="H25" s="32">
        <v>1.2007735662361E-2</v>
      </c>
    </row>
    <row r="26" spans="1:8" ht="14.25">
      <c r="A26" s="32">
        <v>25</v>
      </c>
      <c r="B26" s="33">
        <v>39</v>
      </c>
      <c r="C26" s="32">
        <v>146431.84099999999</v>
      </c>
      <c r="D26" s="32">
        <v>184164.26444470201</v>
      </c>
      <c r="E26" s="32">
        <v>140502.625766329</v>
      </c>
      <c r="F26" s="32">
        <v>43661.638678372503</v>
      </c>
      <c r="G26" s="32">
        <v>140502.625766329</v>
      </c>
      <c r="H26" s="32">
        <v>0.23707986351218899</v>
      </c>
    </row>
    <row r="27" spans="1:8" ht="14.25">
      <c r="A27" s="32">
        <v>26</v>
      </c>
      <c r="B27" s="33">
        <v>40</v>
      </c>
      <c r="C27" s="32">
        <v>9</v>
      </c>
      <c r="D27" s="32">
        <v>34.615600000000001</v>
      </c>
      <c r="E27" s="32">
        <v>27.875699999999998</v>
      </c>
      <c r="F27" s="32">
        <v>6.7398999999999996</v>
      </c>
      <c r="G27" s="32">
        <v>27.875699999999998</v>
      </c>
      <c r="H27" s="32">
        <v>0.194707010711933</v>
      </c>
    </row>
    <row r="28" spans="1:8" ht="14.25">
      <c r="A28" s="32">
        <v>27</v>
      </c>
      <c r="B28" s="33">
        <v>42</v>
      </c>
      <c r="C28" s="32">
        <v>28183.811000000002</v>
      </c>
      <c r="D28" s="32">
        <v>412602.05430000002</v>
      </c>
      <c r="E28" s="32">
        <v>370387.7709</v>
      </c>
      <c r="F28" s="32">
        <v>42214.2834</v>
      </c>
      <c r="G28" s="32">
        <v>370387.7709</v>
      </c>
      <c r="H28" s="32">
        <v>0.102312344206862</v>
      </c>
    </row>
    <row r="29" spans="1:8" ht="14.25">
      <c r="A29" s="32">
        <v>28</v>
      </c>
      <c r="B29" s="33">
        <v>75</v>
      </c>
      <c r="C29" s="32">
        <v>568</v>
      </c>
      <c r="D29" s="32">
        <v>353391.452991453</v>
      </c>
      <c r="E29" s="32">
        <v>334065.88333333301</v>
      </c>
      <c r="F29" s="32">
        <v>19325.569658119701</v>
      </c>
      <c r="G29" s="32">
        <v>334065.88333333301</v>
      </c>
      <c r="H29" s="32">
        <v>5.4686013186026498E-2</v>
      </c>
    </row>
    <row r="30" spans="1:8" ht="14.25">
      <c r="A30" s="32">
        <v>29</v>
      </c>
      <c r="B30" s="33">
        <v>76</v>
      </c>
      <c r="C30" s="32">
        <v>4317</v>
      </c>
      <c r="D30" s="32">
        <v>761760.29047264997</v>
      </c>
      <c r="E30" s="32">
        <v>707188.98186495702</v>
      </c>
      <c r="F30" s="32">
        <v>54571.308607692299</v>
      </c>
      <c r="G30" s="32">
        <v>707188.98186495702</v>
      </c>
      <c r="H30" s="32">
        <v>7.1638426536820995E-2</v>
      </c>
    </row>
    <row r="31" spans="1:8" ht="14.25">
      <c r="A31" s="32">
        <v>30</v>
      </c>
      <c r="B31" s="33">
        <v>99</v>
      </c>
      <c r="C31" s="32">
        <v>64</v>
      </c>
      <c r="D31" s="32">
        <v>26899.6752136752</v>
      </c>
      <c r="E31" s="32">
        <v>22859.0769230769</v>
      </c>
      <c r="F31" s="32">
        <v>4040.5982905982901</v>
      </c>
      <c r="G31" s="32">
        <v>22859.0769230769</v>
      </c>
      <c r="H31" s="32">
        <v>0.15020992850293399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2013-12-22T13:40:35Z</dcterms:modified>
</cp:coreProperties>
</file>