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K5" s="1"/>
  <c r="I6"/>
  <c r="I7"/>
  <c r="K7" s="1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K32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9" l="1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K23"/>
  <c r="K21"/>
  <c r="G27"/>
  <c r="L27" s="1"/>
  <c r="G23"/>
  <c r="L23" s="1"/>
  <c r="G21"/>
  <c r="L21" s="1"/>
  <c r="G18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G16"/>
  <c r="L16" s="1"/>
  <c r="G12"/>
  <c r="L12" s="1"/>
  <c r="L11"/>
  <c r="G8"/>
  <c r="L8" s="1"/>
  <c r="L7"/>
  <c r="J3"/>
  <c r="L39"/>
  <c r="L20"/>
  <c r="L18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<sst xmlns="http://schemas.openxmlformats.org/spreadsheetml/2006/main" count="114" uniqueCount="71">
  <si>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</si>
  <si>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销售预算金额</t>
  </si>
  <si>
    <t>销售预算完成率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</si>
  <si>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</si>
  <si>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</si>
  <si>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</si>
  <si>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</si>
  <si>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</si>
  <si>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</si>
  <si>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</si>
  <si>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</si>
  <si>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</si>
  <si>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</si>
  <si>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</si>
  <si>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</si>
  <si>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</si>
  <si>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</si>
  <si>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</si>
  <si>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</si>
  <si>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</si>
  <si>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</si>
  <si>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</si>
  <si>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</si>
  <si>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</si>
  <si>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</si>
  <si>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</si>
  <si>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</si>
  <si>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</si>
  <si>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</si>
  <si>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</si>
  <si>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</si>
  <si>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</si>
  <si>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</si>
  <si>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</si>
  <si>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</si>
  <si>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</si>
  <si>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</si>
  <si>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</si>
  <si>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</si>
  <si>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</si>
  <si>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</si>
  <si>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</si>
  <si>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</si>
  <si>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</si>
  <si>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</si>
  <si>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</si>
  <si>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</si>
  <si>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</si>
  <si>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</si>
  <si>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</si>
  <si>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</si>
  <si>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</si>
  <si>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</si>
  <si>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</si>
  <si>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</si>
  <si>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</si>
  <si>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</si>
  <si>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</si>
  <si>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</si>
  <si>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</si>
  <si>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</si>
  <si>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</si>
  <si>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</si>
  <si>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</si>
  <si>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</si>
  <si>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</si>
  <si>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</si>
  <si>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</si>
  <si>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</si>
  <si>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</si>
  <si>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/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</si>
</sst>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b/>
      <sz val="11"/>
      <color theme="1"/>
      <name val="宋体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7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6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8" fillId="0" borderId="0" xfId="0" applyNumberFormat="1" applyFont="1" applyAlignment="1"/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7393133f13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26" Type="http://schemas.openxmlformats.org/officeDocument/2006/relationships/image" Target="cid:97aae13713" TargetMode="External"/><Relationship Id="rId39" Type="http://schemas.openxmlformats.org/officeDocument/2006/relationships/hyperlink" Target="cid:bbbaca6d2" TargetMode="External"/><Relationship Id="rId3" Type="http://schemas.openxmlformats.org/officeDocument/2006/relationships/image" Target="cid:650096f013" TargetMode="External"/><Relationship Id="rId21" Type="http://schemas.openxmlformats.org/officeDocument/2006/relationships/hyperlink" Target="cid:97a5ff112" TargetMode="External"/><Relationship Id="rId34" Type="http://schemas.openxmlformats.org/officeDocument/2006/relationships/image" Target="cid:ac87b7df13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7" Type="http://schemas.openxmlformats.org/officeDocument/2006/relationships/hyperlink" Target="cid:7393130e2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0" Type="http://schemas.openxmlformats.org/officeDocument/2006/relationships/image" Target="cid:883d555513" TargetMode="External"/><Relationship Id="rId29" Type="http://schemas.openxmlformats.org/officeDocument/2006/relationships/hyperlink" Target="cid:a1ed1ff62" TargetMode="External"/><Relationship Id="rId41" Type="http://schemas.openxmlformats.org/officeDocument/2006/relationships/hyperlink" Target="cid:c0d5d587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5" Type="http://schemas.openxmlformats.org/officeDocument/2006/relationships/hyperlink" Target="cid:738f7e472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10" Type="http://schemas.openxmlformats.org/officeDocument/2006/relationships/image" Target="cid:7395293113" TargetMode="External"/><Relationship Id="rId19" Type="http://schemas.openxmlformats.org/officeDocument/2006/relationships/hyperlink" Target="cid:883d552c2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0" sqref="N10"/>
    </sheetView>
  </sheetViews>
  <sheetFormatPr defaultRowHeight="11.25"/>
  <cols>
    <col min="1" max="1" width="7.75" style="1" customWidth="1"/>
    <col min="2" max="2" width="3" style="19" bestFit="1" customWidth="1"/>
    <col min="3" max="4" width="9" style="1"/>
    <col min="5" max="5" width="10.5" style="1" bestFit="1" customWidth="1"/>
    <col min="6" max="6" width="12.25" style="41" bestFit="1" customWidth="1"/>
    <col min="7" max="7" width="10.5" style="1" bestFit="1" customWidth="1"/>
    <col min="8" max="8" width="9" style="41"/>
    <col min="9" max="12" width="9.75" style="12" bestFit="1" customWidth="1"/>
    <col min="13" max="16384" width="9" style="1"/>
  </cols>
  <sheetData>
    <row r="1" spans="1:12">
      <c r="A1" s="20"/>
      <c r="B1" s="21"/>
      <c r="C1" s="22"/>
      <c r="D1" s="23"/>
      <c r="E1" s="24" t="s">
        <v>0</v>
      </c>
      <c r="F1" s="38" t="s">
        <v>3</v>
      </c>
      <c r="G1" s="25" t="s">
        <v>67</v>
      </c>
      <c r="H1" s="38" t="s">
        <v>4</v>
      </c>
      <c r="I1" s="32" t="s">
        <v>65</v>
      </c>
      <c r="J1" s="33" t="s">
        <v>66</v>
      </c>
      <c r="K1" s="34" t="s">
        <v>68</v>
      </c>
      <c r="L1" s="34" t="s">
        <v>69</v>
      </c>
    </row>
    <row r="2" spans="1:12">
      <c r="A2" s="26" t="s">
        <v>5</v>
      </c>
      <c r="B2" s="27"/>
      <c r="C2" s="51" t="s">
        <v>6</v>
      </c>
      <c r="D2" s="51"/>
      <c r="E2" s="28"/>
      <c r="F2" s="39"/>
      <c r="G2" s="29"/>
      <c r="H2" s="39"/>
      <c r="I2" s="35"/>
      <c r="J2" s="36"/>
      <c r="K2" s="37"/>
      <c r="L2" s="37"/>
    </row>
    <row r="3" spans="1:12">
      <c r="A3" s="52" t="s">
        <v>7</v>
      </c>
      <c r="B3" s="52"/>
      <c r="C3" s="52"/>
      <c r="D3" s="52"/>
      <c r="E3" s="30">
        <f>RA!D7</f>
        <v>15246830.2744</v>
      </c>
      <c r="F3" s="40">
        <f>RA!I7</f>
        <v>1196547.1222000001</v>
      </c>
      <c r="G3" s="31">
        <f>E3-F3</f>
        <v>14050283.152199998</v>
      </c>
      <c r="H3" s="42">
        <f>RA!J7</f>
        <v>7.84784181804035</v>
      </c>
      <c r="I3" s="35">
        <f>SUM(I4:I39)</f>
        <v>15246833.896525223</v>
      </c>
      <c r="J3" s="36">
        <f>SUM(J4:J39)</f>
        <v>14050283.028338345</v>
      </c>
      <c r="K3" s="37">
        <f>E3-I3</f>
        <v>-3.6221252232789993</v>
      </c>
      <c r="L3" s="37">
        <f>G3-J3</f>
        <v>0.12386165373027325</v>
      </c>
    </row>
    <row r="4" spans="1:12">
      <c r="A4" s="53">
        <f>RA!A8</f>
        <v>41466</v>
      </c>
      <c r="B4" s="27">
        <v>12</v>
      </c>
      <c r="C4" s="50" t="s">
        <v>8</v>
      </c>
      <c r="D4" s="50"/>
      <c r="E4" s="30">
        <f>RA!D8</f>
        <v>542958.07180000003</v>
      </c>
      <c r="F4" s="40">
        <f>RA!I8</f>
        <v>61584.6319</v>
      </c>
      <c r="G4" s="31">
        <f t="shared" ref="G4:G39" si="0">E4-F4</f>
        <v>481373.43990000006</v>
      </c>
      <c r="H4" s="42">
        <f>RA!J8</f>
        <v>11.3424286512283</v>
      </c>
      <c r="I4" s="35">
        <f>VLOOKUP(B4,RMS!B:D,3,FALSE)</f>
        <v>542958.49738119706</v>
      </c>
      <c r="J4" s="36">
        <f>VLOOKUP(B4,RMS!B:E,4,FALSE)</f>
        <v>481373.44515555602</v>
      </c>
      <c r="K4" s="37">
        <f t="shared" ref="K4:K39" si="1">E4-I4</f>
        <v>-0.42558119702152908</v>
      </c>
      <c r="L4" s="37">
        <f t="shared" ref="L4:L39" si="2">G4-J4</f>
        <v>-5.2555559668689966E-3</v>
      </c>
    </row>
    <row r="5" spans="1:12">
      <c r="A5" s="53"/>
      <c r="B5" s="27">
        <v>13</v>
      </c>
      <c r="C5" s="50" t="s">
        <v>9</v>
      </c>
      <c r="D5" s="50"/>
      <c r="E5" s="30">
        <f>RA!D9</f>
        <v>100996.5019</v>
      </c>
      <c r="F5" s="40">
        <f>RA!I9</f>
        <v>19208.696599999999</v>
      </c>
      <c r="G5" s="31">
        <f t="shared" si="0"/>
        <v>81787.805300000007</v>
      </c>
      <c r="H5" s="42">
        <f>RA!J9</f>
        <v>19.019170207517899</v>
      </c>
      <c r="I5" s="35">
        <f>VLOOKUP(B5,RMS!B:D,3,FALSE)</f>
        <v>100996.503056093</v>
      </c>
      <c r="J5" s="36">
        <f>VLOOKUP(B5,RMS!B:E,4,FALSE)</f>
        <v>81787.7855153165</v>
      </c>
      <c r="K5" s="37">
        <f t="shared" si="1"/>
        <v>-1.1560929997358471E-3</v>
      </c>
      <c r="L5" s="37">
        <f t="shared" si="2"/>
        <v>1.9784683507168666E-2</v>
      </c>
    </row>
    <row r="6" spans="1:12">
      <c r="A6" s="53"/>
      <c r="B6" s="27">
        <v>14</v>
      </c>
      <c r="C6" s="50" t="s">
        <v>10</v>
      </c>
      <c r="D6" s="50"/>
      <c r="E6" s="30">
        <f>RA!D10</f>
        <v>151367.63089999999</v>
      </c>
      <c r="F6" s="40">
        <f>RA!I10</f>
        <v>33761.322399999997</v>
      </c>
      <c r="G6" s="31">
        <f t="shared" si="0"/>
        <v>117606.30849999998</v>
      </c>
      <c r="H6" s="42">
        <f>RA!J10</f>
        <v>22.3041889466475</v>
      </c>
      <c r="I6" s="35">
        <f>VLOOKUP(B6,RMS!B:D,3,FALSE)</f>
        <v>151369.94119487199</v>
      </c>
      <c r="J6" s="36">
        <f>VLOOKUP(B6,RMS!B:E,4,FALSE)</f>
        <v>117606.308787179</v>
      </c>
      <c r="K6" s="37">
        <f t="shared" si="1"/>
        <v>-2.3102948720043059</v>
      </c>
      <c r="L6" s="37">
        <f t="shared" si="2"/>
        <v>-2.8717902023345232E-4</v>
      </c>
    </row>
    <row r="7" spans="1:12">
      <c r="A7" s="53"/>
      <c r="B7" s="27">
        <v>15</v>
      </c>
      <c r="C7" s="50" t="s">
        <v>11</v>
      </c>
      <c r="D7" s="50"/>
      <c r="E7" s="30">
        <f>RA!D11</f>
        <v>47251.465499999998</v>
      </c>
      <c r="F7" s="40">
        <f>RA!I11</f>
        <v>8426.3690000000006</v>
      </c>
      <c r="G7" s="31">
        <f t="shared" si="0"/>
        <v>38825.0965</v>
      </c>
      <c r="H7" s="42">
        <f>RA!J11</f>
        <v>17.833032078126799</v>
      </c>
      <c r="I7" s="35">
        <f>VLOOKUP(B7,RMS!B:D,3,FALSE)</f>
        <v>47251.4841521368</v>
      </c>
      <c r="J7" s="36">
        <f>VLOOKUP(B7,RMS!B:E,4,FALSE)</f>
        <v>38825.096353846202</v>
      </c>
      <c r="K7" s="37">
        <f t="shared" si="1"/>
        <v>-1.8652136801392771E-2</v>
      </c>
      <c r="L7" s="37">
        <f t="shared" si="2"/>
        <v>1.4615379768656567E-4</v>
      </c>
    </row>
    <row r="8" spans="1:12">
      <c r="A8" s="53"/>
      <c r="B8" s="27">
        <v>16</v>
      </c>
      <c r="C8" s="50" t="s">
        <v>12</v>
      </c>
      <c r="D8" s="50"/>
      <c r="E8" s="30">
        <f>RA!D12</f>
        <v>143070.41260000001</v>
      </c>
      <c r="F8" s="40">
        <f>RA!I12</f>
        <v>-4726.8008</v>
      </c>
      <c r="G8" s="31">
        <f t="shared" si="0"/>
        <v>147797.21340000001</v>
      </c>
      <c r="H8" s="42">
        <f>RA!J12</f>
        <v>-3.3038283136956599</v>
      </c>
      <c r="I8" s="35">
        <f>VLOOKUP(B8,RMS!B:D,3,FALSE)</f>
        <v>143070.42648632501</v>
      </c>
      <c r="J8" s="36">
        <f>VLOOKUP(B8,RMS!B:E,4,FALSE)</f>
        <v>147797.21348888901</v>
      </c>
      <c r="K8" s="37">
        <f t="shared" si="1"/>
        <v>-1.3886325003113598E-2</v>
      </c>
      <c r="L8" s="37">
        <f t="shared" si="2"/>
        <v>-8.8889006292447448E-5</v>
      </c>
    </row>
    <row r="9" spans="1:12">
      <c r="A9" s="53"/>
      <c r="B9" s="27">
        <v>17</v>
      </c>
      <c r="C9" s="50" t="s">
        <v>13</v>
      </c>
      <c r="D9" s="50"/>
      <c r="E9" s="30">
        <f>RA!D13</f>
        <v>269086.46620000002</v>
      </c>
      <c r="F9" s="40">
        <f>RA!I13</f>
        <v>54608.061900000001</v>
      </c>
      <c r="G9" s="31">
        <f t="shared" si="0"/>
        <v>214478.40430000002</v>
      </c>
      <c r="H9" s="42">
        <f>RA!J13</f>
        <v>20.293871583794999</v>
      </c>
      <c r="I9" s="35">
        <f>VLOOKUP(B9,RMS!B:D,3,FALSE)</f>
        <v>269086.54868290602</v>
      </c>
      <c r="J9" s="36">
        <f>VLOOKUP(B9,RMS!B:E,4,FALSE)</f>
        <v>214478.404276068</v>
      </c>
      <c r="K9" s="37">
        <f t="shared" si="1"/>
        <v>-8.2482906000223011E-2</v>
      </c>
      <c r="L9" s="37">
        <f t="shared" si="2"/>
        <v>2.3932021576911211E-5</v>
      </c>
    </row>
    <row r="10" spans="1:12">
      <c r="A10" s="53"/>
      <c r="B10" s="27">
        <v>18</v>
      </c>
      <c r="C10" s="50" t="s">
        <v>14</v>
      </c>
      <c r="D10" s="50"/>
      <c r="E10" s="30">
        <f>RA!D14</f>
        <v>146594.27619999999</v>
      </c>
      <c r="F10" s="40">
        <f>RA!I14</f>
        <v>15398.879000000001</v>
      </c>
      <c r="G10" s="31">
        <f t="shared" si="0"/>
        <v>131195.39720000001</v>
      </c>
      <c r="H10" s="42">
        <f>RA!J14</f>
        <v>10.5044203629009</v>
      </c>
      <c r="I10" s="35">
        <f>VLOOKUP(B10,RMS!B:D,3,FALSE)</f>
        <v>146594.26063589699</v>
      </c>
      <c r="J10" s="36">
        <f>VLOOKUP(B10,RMS!B:E,4,FALSE)</f>
        <v>131195.39696410301</v>
      </c>
      <c r="K10" s="37">
        <f t="shared" si="1"/>
        <v>1.5564102999633178E-2</v>
      </c>
      <c r="L10" s="37">
        <f t="shared" si="2"/>
        <v>2.3589699412696064E-4</v>
      </c>
    </row>
    <row r="11" spans="1:12">
      <c r="A11" s="53"/>
      <c r="B11" s="27">
        <v>19</v>
      </c>
      <c r="C11" s="50" t="s">
        <v>15</v>
      </c>
      <c r="D11" s="50"/>
      <c r="E11" s="30">
        <f>RA!D15</f>
        <v>113723.7855</v>
      </c>
      <c r="F11" s="40">
        <f>RA!I15</f>
        <v>15693.5653</v>
      </c>
      <c r="G11" s="31">
        <f t="shared" si="0"/>
        <v>98030.220199999996</v>
      </c>
      <c r="H11" s="42">
        <f>RA!J15</f>
        <v>13.7997211673894</v>
      </c>
      <c r="I11" s="35">
        <f>VLOOKUP(B11,RMS!B:D,3,FALSE)</f>
        <v>113723.814020513</v>
      </c>
      <c r="J11" s="36">
        <f>VLOOKUP(B11,RMS!B:E,4,FALSE)</f>
        <v>98030.220042735004</v>
      </c>
      <c r="K11" s="37">
        <f t="shared" si="1"/>
        <v>-2.8520513005787507E-2</v>
      </c>
      <c r="L11" s="37">
        <f t="shared" si="2"/>
        <v>1.5726499259471893E-4</v>
      </c>
    </row>
    <row r="12" spans="1:12">
      <c r="A12" s="53"/>
      <c r="B12" s="27">
        <v>21</v>
      </c>
      <c r="C12" s="50" t="s">
        <v>16</v>
      </c>
      <c r="D12" s="50"/>
      <c r="E12" s="30">
        <f>RA!D16</f>
        <v>1120405.08</v>
      </c>
      <c r="F12" s="40">
        <f>RA!I16</f>
        <v>-74479.550199999998</v>
      </c>
      <c r="G12" s="31">
        <f t="shared" si="0"/>
        <v>1194884.6302</v>
      </c>
      <c r="H12" s="42">
        <f>RA!J16</f>
        <v>-6.6475555608869596</v>
      </c>
      <c r="I12" s="35">
        <f>VLOOKUP(B12,RMS!B:D,3,FALSE)</f>
        <v>1120404.9879999999</v>
      </c>
      <c r="J12" s="36">
        <f>VLOOKUP(B12,RMS!B:E,4,FALSE)</f>
        <v>1194884.6302</v>
      </c>
      <c r="K12" s="37">
        <f t="shared" si="1"/>
        <v>9.2000000178813934E-2</v>
      </c>
      <c r="L12" s="37">
        <f t="shared" si="2"/>
        <v>0</v>
      </c>
    </row>
    <row r="13" spans="1:12">
      <c r="A13" s="53"/>
      <c r="B13" s="27">
        <v>22</v>
      </c>
      <c r="C13" s="50" t="s">
        <v>17</v>
      </c>
      <c r="D13" s="50"/>
      <c r="E13" s="30">
        <f>RA!D17</f>
        <v>377190.12229999999</v>
      </c>
      <c r="F13" s="40">
        <f>RA!I17</f>
        <v>51514.321799999998</v>
      </c>
      <c r="G13" s="31">
        <f t="shared" si="0"/>
        <v>325675.80050000001</v>
      </c>
      <c r="H13" s="42">
        <f>RA!J17</f>
        <v>13.6573888748412</v>
      </c>
      <c r="I13" s="35">
        <f>VLOOKUP(B13,RMS!B:D,3,FALSE)</f>
        <v>377190.16246153798</v>
      </c>
      <c r="J13" s="36">
        <f>VLOOKUP(B13,RMS!B:E,4,FALSE)</f>
        <v>325675.799353846</v>
      </c>
      <c r="K13" s="37">
        <f t="shared" si="1"/>
        <v>-4.0161537996027619E-2</v>
      </c>
      <c r="L13" s="37">
        <f t="shared" si="2"/>
        <v>1.1461540125310421E-3</v>
      </c>
    </row>
    <row r="14" spans="1:12">
      <c r="A14" s="53"/>
      <c r="B14" s="27">
        <v>23</v>
      </c>
      <c r="C14" s="50" t="s">
        <v>18</v>
      </c>
      <c r="D14" s="50"/>
      <c r="E14" s="30">
        <f>RA!D18</f>
        <v>1552896.0020999999</v>
      </c>
      <c r="F14" s="40">
        <f>RA!I18</f>
        <v>162206.56659999999</v>
      </c>
      <c r="G14" s="31">
        <f t="shared" si="0"/>
        <v>1390689.4354999999</v>
      </c>
      <c r="H14" s="42">
        <f>RA!J18</f>
        <v>10.4454236716848</v>
      </c>
      <c r="I14" s="35">
        <f>VLOOKUP(B14,RMS!B:D,3,FALSE)</f>
        <v>1552895.9823128199</v>
      </c>
      <c r="J14" s="36">
        <f>VLOOKUP(B14,RMS!B:E,4,FALSE)</f>
        <v>1390689.3933401699</v>
      </c>
      <c r="K14" s="37">
        <f t="shared" si="1"/>
        <v>1.9787180004641414E-2</v>
      </c>
      <c r="L14" s="37">
        <f t="shared" si="2"/>
        <v>4.2159829987213016E-2</v>
      </c>
    </row>
    <row r="15" spans="1:12">
      <c r="A15" s="53"/>
      <c r="B15" s="27">
        <v>24</v>
      </c>
      <c r="C15" s="50" t="s">
        <v>19</v>
      </c>
      <c r="D15" s="50"/>
      <c r="E15" s="30">
        <f>RA!D19</f>
        <v>424708.40659999999</v>
      </c>
      <c r="F15" s="40">
        <f>RA!I19</f>
        <v>35225.557800000002</v>
      </c>
      <c r="G15" s="31">
        <f t="shared" si="0"/>
        <v>389482.84879999998</v>
      </c>
      <c r="H15" s="42">
        <f>RA!J19</f>
        <v>8.2940571113244399</v>
      </c>
      <c r="I15" s="35">
        <f>VLOOKUP(B15,RMS!B:D,3,FALSE)</f>
        <v>424708.28734786302</v>
      </c>
      <c r="J15" s="36">
        <f>VLOOKUP(B15,RMS!B:E,4,FALSE)</f>
        <v>389482.84840085497</v>
      </c>
      <c r="K15" s="37">
        <f t="shared" si="1"/>
        <v>0.11925213696667925</v>
      </c>
      <c r="L15" s="37">
        <f t="shared" si="2"/>
        <v>3.991450066678226E-4</v>
      </c>
    </row>
    <row r="16" spans="1:12">
      <c r="A16" s="53"/>
      <c r="B16" s="27">
        <v>25</v>
      </c>
      <c r="C16" s="50" t="s">
        <v>20</v>
      </c>
      <c r="D16" s="50"/>
      <c r="E16" s="30">
        <f>RA!D20</f>
        <v>665598.34860000003</v>
      </c>
      <c r="F16" s="40">
        <f>RA!I20</f>
        <v>40221.167399999998</v>
      </c>
      <c r="G16" s="31">
        <f t="shared" si="0"/>
        <v>625377.18119999999</v>
      </c>
      <c r="H16" s="42">
        <f>RA!J20</f>
        <v>6.0428586526093397</v>
      </c>
      <c r="I16" s="35">
        <f>VLOOKUP(B16,RMS!B:D,3,FALSE)</f>
        <v>665598.40240000002</v>
      </c>
      <c r="J16" s="36">
        <f>VLOOKUP(B16,RMS!B:E,4,FALSE)</f>
        <v>625377.18119999999</v>
      </c>
      <c r="K16" s="37">
        <f t="shared" si="1"/>
        <v>-5.37999999942258E-2</v>
      </c>
      <c r="L16" s="37">
        <f t="shared" si="2"/>
        <v>0</v>
      </c>
    </row>
    <row r="17" spans="1:12">
      <c r="A17" s="53"/>
      <c r="B17" s="27">
        <v>26</v>
      </c>
      <c r="C17" s="50" t="s">
        <v>21</v>
      </c>
      <c r="D17" s="50"/>
      <c r="E17" s="30">
        <f>RA!D21</f>
        <v>332783.82659999997</v>
      </c>
      <c r="F17" s="40">
        <f>RA!I21</f>
        <v>20835.4843</v>
      </c>
      <c r="G17" s="31">
        <f t="shared" si="0"/>
        <v>311948.34229999996</v>
      </c>
      <c r="H17" s="42">
        <f>RA!J21</f>
        <v>6.2609666199445</v>
      </c>
      <c r="I17" s="35">
        <f>VLOOKUP(B17,RMS!B:D,3,FALSE)</f>
        <v>332783.69539852499</v>
      </c>
      <c r="J17" s="36">
        <f>VLOOKUP(B17,RMS!B:E,4,FALSE)</f>
        <v>311948.34222389403</v>
      </c>
      <c r="K17" s="37">
        <f t="shared" si="1"/>
        <v>0.13120147498557344</v>
      </c>
      <c r="L17" s="37">
        <f t="shared" si="2"/>
        <v>7.61059345677495E-5</v>
      </c>
    </row>
    <row r="18" spans="1:12">
      <c r="A18" s="53"/>
      <c r="B18" s="27">
        <v>27</v>
      </c>
      <c r="C18" s="50" t="s">
        <v>22</v>
      </c>
      <c r="D18" s="50"/>
      <c r="E18" s="30">
        <f>RA!D22</f>
        <v>1061021.1605</v>
      </c>
      <c r="F18" s="40">
        <f>RA!I22</f>
        <v>112203.0533</v>
      </c>
      <c r="G18" s="31">
        <f t="shared" si="0"/>
        <v>948818.10719999997</v>
      </c>
      <c r="H18" s="42">
        <f>RA!J22</f>
        <v>10.575006180567099</v>
      </c>
      <c r="I18" s="35">
        <f>VLOOKUP(B18,RMS!B:D,3,FALSE)</f>
        <v>1061021.41366991</v>
      </c>
      <c r="J18" s="36">
        <f>VLOOKUP(B18,RMS!B:E,4,FALSE)</f>
        <v>948818.10850442504</v>
      </c>
      <c r="K18" s="37">
        <f t="shared" si="1"/>
        <v>-0.25316991005092859</v>
      </c>
      <c r="L18" s="37">
        <f t="shared" si="2"/>
        <v>-1.3044250663369894E-3</v>
      </c>
    </row>
    <row r="19" spans="1:12">
      <c r="A19" s="53"/>
      <c r="B19" s="27">
        <v>29</v>
      </c>
      <c r="C19" s="50" t="s">
        <v>23</v>
      </c>
      <c r="D19" s="50"/>
      <c r="E19" s="30">
        <f>RA!D23</f>
        <v>2701457.9641</v>
      </c>
      <c r="F19" s="40">
        <f>RA!I23</f>
        <v>39206.912100000001</v>
      </c>
      <c r="G19" s="31">
        <f t="shared" si="0"/>
        <v>2662251.0520000001</v>
      </c>
      <c r="H19" s="42">
        <f>RA!J23</f>
        <v>1.4513241598065001</v>
      </c>
      <c r="I19" s="35">
        <f>VLOOKUP(B19,RMS!B:D,3,FALSE)</f>
        <v>2701459.0330555602</v>
      </c>
      <c r="J19" s="36">
        <f>VLOOKUP(B19,RMS!B:E,4,FALSE)</f>
        <v>2662251.0826094002</v>
      </c>
      <c r="K19" s="37">
        <f t="shared" si="1"/>
        <v>-1.0689555602148175</v>
      </c>
      <c r="L19" s="37">
        <f t="shared" si="2"/>
        <v>-3.0609400011599064E-2</v>
      </c>
    </row>
    <row r="20" spans="1:12">
      <c r="A20" s="53"/>
      <c r="B20" s="27">
        <v>31</v>
      </c>
      <c r="C20" s="50" t="s">
        <v>24</v>
      </c>
      <c r="D20" s="50"/>
      <c r="E20" s="30">
        <f>RA!D24</f>
        <v>281529.18339999998</v>
      </c>
      <c r="F20" s="40">
        <f>RA!I24</f>
        <v>44782.947699999997</v>
      </c>
      <c r="G20" s="31">
        <f t="shared" si="0"/>
        <v>236746.23569999999</v>
      </c>
      <c r="H20" s="42">
        <f>RA!J24</f>
        <v>15.9070356966766</v>
      </c>
      <c r="I20" s="35">
        <f>VLOOKUP(B20,RMS!B:D,3,FALSE)</f>
        <v>281529.21467238502</v>
      </c>
      <c r="J20" s="36">
        <f>VLOOKUP(B20,RMS!B:E,4,FALSE)</f>
        <v>236746.233285636</v>
      </c>
      <c r="K20" s="37">
        <f t="shared" si="1"/>
        <v>-3.1272385036572814E-2</v>
      </c>
      <c r="L20" s="37">
        <f t="shared" si="2"/>
        <v>2.414363989373669E-3</v>
      </c>
    </row>
    <row r="21" spans="1:12">
      <c r="A21" s="53"/>
      <c r="B21" s="27">
        <v>32</v>
      </c>
      <c r="C21" s="50" t="s">
        <v>25</v>
      </c>
      <c r="D21" s="50"/>
      <c r="E21" s="30">
        <f>RA!D25</f>
        <v>211806.46040000001</v>
      </c>
      <c r="F21" s="40">
        <f>RA!I25</f>
        <v>20963.1842</v>
      </c>
      <c r="G21" s="31">
        <f t="shared" si="0"/>
        <v>190843.27620000002</v>
      </c>
      <c r="H21" s="42">
        <f>RA!J25</f>
        <v>9.8973299305463502</v>
      </c>
      <c r="I21" s="35">
        <f>VLOOKUP(B21,RMS!B:D,3,FALSE)</f>
        <v>211806.461822154</v>
      </c>
      <c r="J21" s="36">
        <f>VLOOKUP(B21,RMS!B:E,4,FALSE)</f>
        <v>190843.28306496999</v>
      </c>
      <c r="K21" s="37">
        <f t="shared" si="1"/>
        <v>-1.4221539895515889E-3</v>
      </c>
      <c r="L21" s="37">
        <f t="shared" si="2"/>
        <v>-6.8649699678644538E-3</v>
      </c>
    </row>
    <row r="22" spans="1:12">
      <c r="A22" s="53"/>
      <c r="B22" s="27">
        <v>33</v>
      </c>
      <c r="C22" s="50" t="s">
        <v>26</v>
      </c>
      <c r="D22" s="50"/>
      <c r="E22" s="30">
        <f>RA!D26</f>
        <v>628707.97990000003</v>
      </c>
      <c r="F22" s="40">
        <f>RA!I26</f>
        <v>116127.1467</v>
      </c>
      <c r="G22" s="31">
        <f t="shared" si="0"/>
        <v>512580.83320000005</v>
      </c>
      <c r="H22" s="42">
        <f>RA!J26</f>
        <v>18.470760736720798</v>
      </c>
      <c r="I22" s="35">
        <f>VLOOKUP(B22,RMS!B:D,3,FALSE)</f>
        <v>628707.93671905296</v>
      </c>
      <c r="J22" s="36">
        <f>VLOOKUP(B22,RMS!B:E,4,FALSE)</f>
        <v>512580.66755597101</v>
      </c>
      <c r="K22" s="37">
        <f t="shared" si="1"/>
        <v>4.3180947075597942E-2</v>
      </c>
      <c r="L22" s="37">
        <f t="shared" si="2"/>
        <v>0.16564402903895825</v>
      </c>
    </row>
    <row r="23" spans="1:12">
      <c r="A23" s="53"/>
      <c r="B23" s="27">
        <v>34</v>
      </c>
      <c r="C23" s="50" t="s">
        <v>27</v>
      </c>
      <c r="D23" s="50"/>
      <c r="E23" s="30">
        <f>RA!D27</f>
        <v>213391.51370000001</v>
      </c>
      <c r="F23" s="40">
        <f>RA!I27</f>
        <v>60324.6342</v>
      </c>
      <c r="G23" s="31">
        <f t="shared" si="0"/>
        <v>153066.87950000001</v>
      </c>
      <c r="H23" s="42">
        <f>RA!J27</f>
        <v>28.2694626201529</v>
      </c>
      <c r="I23" s="35">
        <f>VLOOKUP(B23,RMS!B:D,3,FALSE)</f>
        <v>213391.472061818</v>
      </c>
      <c r="J23" s="36">
        <f>VLOOKUP(B23,RMS!B:E,4,FALSE)</f>
        <v>153066.87068324999</v>
      </c>
      <c r="K23" s="37">
        <f t="shared" si="1"/>
        <v>4.1638182010501623E-2</v>
      </c>
      <c r="L23" s="37">
        <f t="shared" si="2"/>
        <v>8.8167500216513872E-3</v>
      </c>
    </row>
    <row r="24" spans="1:12">
      <c r="A24" s="53"/>
      <c r="B24" s="27">
        <v>35</v>
      </c>
      <c r="C24" s="50" t="s">
        <v>28</v>
      </c>
      <c r="D24" s="50"/>
      <c r="E24" s="30">
        <f>RA!D28</f>
        <v>747306.1165</v>
      </c>
      <c r="F24" s="40">
        <f>RA!I28</f>
        <v>59486.082000000002</v>
      </c>
      <c r="G24" s="31">
        <f t="shared" si="0"/>
        <v>687820.03449999995</v>
      </c>
      <c r="H24" s="42">
        <f>RA!J28</f>
        <v>7.9600689311366004</v>
      </c>
      <c r="I24" s="35">
        <f>VLOOKUP(B24,RMS!B:D,3,FALSE)</f>
        <v>747306.11671946896</v>
      </c>
      <c r="J24" s="36">
        <f>VLOOKUP(B24,RMS!B:E,4,FALSE)</f>
        <v>687820.01335434697</v>
      </c>
      <c r="K24" s="37">
        <f t="shared" si="1"/>
        <v>-2.1946895867586136E-4</v>
      </c>
      <c r="L24" s="37">
        <f t="shared" si="2"/>
        <v>2.114565297961235E-2</v>
      </c>
    </row>
    <row r="25" spans="1:12">
      <c r="A25" s="53"/>
      <c r="B25" s="27">
        <v>36</v>
      </c>
      <c r="C25" s="50" t="s">
        <v>29</v>
      </c>
      <c r="D25" s="50"/>
      <c r="E25" s="30">
        <f>RA!D29</f>
        <v>523683.5722</v>
      </c>
      <c r="F25" s="40">
        <f>RA!I29</f>
        <v>90577.756500000003</v>
      </c>
      <c r="G25" s="31">
        <f t="shared" si="0"/>
        <v>433105.81569999998</v>
      </c>
      <c r="H25" s="42">
        <f>RA!J29</f>
        <v>17.296276092733201</v>
      </c>
      <c r="I25" s="35">
        <f>VLOOKUP(B25,RMS!B:D,3,FALSE)</f>
        <v>523683.56997522101</v>
      </c>
      <c r="J25" s="36">
        <f>VLOOKUP(B25,RMS!B:E,4,FALSE)</f>
        <v>433105.77943274798</v>
      </c>
      <c r="K25" s="37">
        <f t="shared" si="1"/>
        <v>2.2247789893299341E-3</v>
      </c>
      <c r="L25" s="37">
        <f t="shared" si="2"/>
        <v>3.6267251998651773E-2</v>
      </c>
    </row>
    <row r="26" spans="1:12">
      <c r="A26" s="53"/>
      <c r="B26" s="27">
        <v>37</v>
      </c>
      <c r="C26" s="50" t="s">
        <v>30</v>
      </c>
      <c r="D26" s="50"/>
      <c r="E26" s="30">
        <f>RA!D30</f>
        <v>1052445.3665</v>
      </c>
      <c r="F26" s="40">
        <f>RA!I30</f>
        <v>136830.9964</v>
      </c>
      <c r="G26" s="31">
        <f t="shared" si="0"/>
        <v>915614.37009999994</v>
      </c>
      <c r="H26" s="42">
        <f>RA!J30</f>
        <v>13.0012446018973</v>
      </c>
      <c r="I26" s="35">
        <f>VLOOKUP(B26,RMS!B:D,3,FALSE)</f>
        <v>1052445.36754956</v>
      </c>
      <c r="J26" s="36">
        <f>VLOOKUP(B26,RMS!B:E,4,FALSE)</f>
        <v>915614.38923216704</v>
      </c>
      <c r="K26" s="37">
        <f t="shared" si="1"/>
        <v>-1.0495600290596485E-3</v>
      </c>
      <c r="L26" s="37">
        <f t="shared" si="2"/>
        <v>-1.9132167100906372E-2</v>
      </c>
    </row>
    <row r="27" spans="1:12">
      <c r="A27" s="53"/>
      <c r="B27" s="27">
        <v>38</v>
      </c>
      <c r="C27" s="50" t="s">
        <v>31</v>
      </c>
      <c r="D27" s="50"/>
      <c r="E27" s="30">
        <f>RA!D31</f>
        <v>782717.28159999999</v>
      </c>
      <c r="F27" s="40">
        <f>RA!I31</f>
        <v>1898.1023</v>
      </c>
      <c r="G27" s="31">
        <f t="shared" si="0"/>
        <v>780819.17929999996</v>
      </c>
      <c r="H27" s="42">
        <f>RA!J31</f>
        <v>0.242501647097912</v>
      </c>
      <c r="I27" s="35">
        <f>VLOOKUP(B27,RMS!B:D,3,FALSE)</f>
        <v>782717.24313271302</v>
      </c>
      <c r="J27" s="36">
        <f>VLOOKUP(B27,RMS!B:E,4,FALSE)</f>
        <v>780819.250135398</v>
      </c>
      <c r="K27" s="37">
        <f t="shared" si="1"/>
        <v>3.8467286969535053E-2</v>
      </c>
      <c r="L27" s="37">
        <f t="shared" si="2"/>
        <v>-7.083539804443717E-2</v>
      </c>
    </row>
    <row r="28" spans="1:12">
      <c r="A28" s="53"/>
      <c r="B28" s="27">
        <v>39</v>
      </c>
      <c r="C28" s="50" t="s">
        <v>32</v>
      </c>
      <c r="D28" s="50"/>
      <c r="E28" s="30">
        <f>RA!D32</f>
        <v>127740.0052</v>
      </c>
      <c r="F28" s="40">
        <f>RA!I32</f>
        <v>29240.706699999999</v>
      </c>
      <c r="G28" s="31">
        <f t="shared" si="0"/>
        <v>98499.298500000004</v>
      </c>
      <c r="H28" s="42">
        <f>RA!J32</f>
        <v>22.8907981131036</v>
      </c>
      <c r="I28" s="35">
        <f>VLOOKUP(B28,RMS!B:D,3,FALSE)</f>
        <v>127739.8063593</v>
      </c>
      <c r="J28" s="36">
        <f>VLOOKUP(B28,RMS!B:E,4,FALSE)</f>
        <v>98499.335343609506</v>
      </c>
      <c r="K28" s="37">
        <f t="shared" si="1"/>
        <v>0.19884070000262</v>
      </c>
      <c r="L28" s="37">
        <f t="shared" si="2"/>
        <v>-3.6843609501374885E-2</v>
      </c>
    </row>
    <row r="29" spans="1:12">
      <c r="A29" s="53"/>
      <c r="B29" s="27">
        <v>40</v>
      </c>
      <c r="C29" s="50" t="s">
        <v>33</v>
      </c>
      <c r="D29" s="50"/>
      <c r="E29" s="30">
        <f>RA!D33</f>
        <v>133.16229999999999</v>
      </c>
      <c r="F29" s="40">
        <f>RA!I33</f>
        <v>27.939900000000002</v>
      </c>
      <c r="G29" s="31">
        <f t="shared" si="0"/>
        <v>105.22239999999999</v>
      </c>
      <c r="H29" s="42">
        <f>RA!J33</f>
        <v>20.981839454560301</v>
      </c>
      <c r="I29" s="35">
        <f>VLOOKUP(B29,RMS!B:D,3,FALSE)</f>
        <v>133.16249999999999</v>
      </c>
      <c r="J29" s="36">
        <f>VLOOKUP(B29,RMS!B:E,4,FALSE)</f>
        <v>105.22239999999999</v>
      </c>
      <c r="K29" s="37">
        <f t="shared" si="1"/>
        <v>-2.0000000000663931E-4</v>
      </c>
      <c r="L29" s="37">
        <f t="shared" si="2"/>
        <v>0</v>
      </c>
    </row>
    <row r="30" spans="1:12">
      <c r="A30" s="53"/>
      <c r="B30" s="27">
        <v>41</v>
      </c>
      <c r="C30" s="50" t="s">
        <v>57</v>
      </c>
      <c r="D30" s="50"/>
      <c r="E30" s="30">
        <f>RA!D34</f>
        <v>0</v>
      </c>
      <c r="F30" s="40">
        <f>RA!I34</f>
        <v>0</v>
      </c>
      <c r="G30" s="31">
        <f t="shared" si="0"/>
        <v>0</v>
      </c>
      <c r="H30" s="42">
        <f>RA!J34</f>
        <v>0</v>
      </c>
      <c r="I30" s="35">
        <v>0</v>
      </c>
      <c r="J30" s="36">
        <v>0</v>
      </c>
      <c r="K30" s="37">
        <f t="shared" si="1"/>
        <v>0</v>
      </c>
      <c r="L30" s="37">
        <f t="shared" si="2"/>
        <v>0</v>
      </c>
    </row>
    <row r="31" spans="1:12">
      <c r="A31" s="53"/>
      <c r="B31" s="27">
        <v>42</v>
      </c>
      <c r="C31" s="50" t="s">
        <v>34</v>
      </c>
      <c r="D31" s="50"/>
      <c r="E31" s="30">
        <f>RA!D35</f>
        <v>118678.007</v>
      </c>
      <c r="F31" s="40">
        <f>RA!I35</f>
        <v>14522.9956</v>
      </c>
      <c r="G31" s="31">
        <f t="shared" si="0"/>
        <v>104155.0114</v>
      </c>
      <c r="H31" s="42">
        <f>RA!J35</f>
        <v>12.237309984486</v>
      </c>
      <c r="I31" s="35">
        <f>VLOOKUP(B31,RMS!B:D,3,FALSE)</f>
        <v>118678.00659999999</v>
      </c>
      <c r="J31" s="36">
        <f>VLOOKUP(B31,RMS!B:E,4,FALSE)</f>
        <v>104155.01300000001</v>
      </c>
      <c r="K31" s="37">
        <f t="shared" si="1"/>
        <v>4.0000000444706529E-4</v>
      </c>
      <c r="L31" s="37">
        <f t="shared" si="2"/>
        <v>-1.6000000032363459E-3</v>
      </c>
    </row>
    <row r="32" spans="1:12">
      <c r="A32" s="53"/>
      <c r="B32" s="27">
        <v>71</v>
      </c>
      <c r="C32" s="50" t="s">
        <v>58</v>
      </c>
      <c r="D32" s="50"/>
      <c r="E32" s="30">
        <f>RA!D36</f>
        <v>0</v>
      </c>
      <c r="F32" s="40">
        <f>RA!I36</f>
        <v>0</v>
      </c>
      <c r="G32" s="31">
        <f t="shared" si="0"/>
        <v>0</v>
      </c>
      <c r="H32" s="42">
        <f>RA!J36</f>
        <v>0</v>
      </c>
      <c r="I32" s="35">
        <v>0</v>
      </c>
      <c r="J32" s="36">
        <v>0</v>
      </c>
      <c r="K32" s="37">
        <f t="shared" si="1"/>
        <v>0</v>
      </c>
      <c r="L32" s="37">
        <f t="shared" si="2"/>
        <v>0</v>
      </c>
    </row>
    <row r="33" spans="1:12">
      <c r="A33" s="53"/>
      <c r="B33" s="27">
        <v>72</v>
      </c>
      <c r="C33" s="50" t="s">
        <v>59</v>
      </c>
      <c r="D33" s="50"/>
      <c r="E33" s="30">
        <f>RA!D37</f>
        <v>0</v>
      </c>
      <c r="F33" s="40">
        <f>RA!I37</f>
        <v>0</v>
      </c>
      <c r="G33" s="31">
        <f t="shared" si="0"/>
        <v>0</v>
      </c>
      <c r="H33" s="42">
        <f>RA!J37</f>
        <v>0</v>
      </c>
      <c r="I33" s="35">
        <v>0</v>
      </c>
      <c r="J33" s="36">
        <v>0</v>
      </c>
      <c r="K33" s="37">
        <f t="shared" si="1"/>
        <v>0</v>
      </c>
      <c r="L33" s="37">
        <f t="shared" si="2"/>
        <v>0</v>
      </c>
    </row>
    <row r="34" spans="1:12">
      <c r="A34" s="53"/>
      <c r="B34" s="27">
        <v>73</v>
      </c>
      <c r="C34" s="50" t="s">
        <v>60</v>
      </c>
      <c r="D34" s="50"/>
      <c r="E34" s="30">
        <f>RA!D38</f>
        <v>0</v>
      </c>
      <c r="F34" s="40">
        <f>RA!I38</f>
        <v>0</v>
      </c>
      <c r="G34" s="31">
        <f t="shared" si="0"/>
        <v>0</v>
      </c>
      <c r="H34" s="42">
        <f>RA!J38</f>
        <v>0</v>
      </c>
      <c r="I34" s="35">
        <v>0</v>
      </c>
      <c r="J34" s="36">
        <v>0</v>
      </c>
      <c r="K34" s="37">
        <f t="shared" si="1"/>
        <v>0</v>
      </c>
      <c r="L34" s="37">
        <f t="shared" si="2"/>
        <v>0</v>
      </c>
    </row>
    <row r="35" spans="1:12">
      <c r="A35" s="53"/>
      <c r="B35" s="27">
        <v>75</v>
      </c>
      <c r="C35" s="50" t="s">
        <v>35</v>
      </c>
      <c r="D35" s="50"/>
      <c r="E35" s="30">
        <f>RA!D39</f>
        <v>343654.70939999999</v>
      </c>
      <c r="F35" s="40">
        <f>RA!I39</f>
        <v>4568.7825999999995</v>
      </c>
      <c r="G35" s="31">
        <f t="shared" si="0"/>
        <v>339085.92680000002</v>
      </c>
      <c r="H35" s="42">
        <f>RA!J39</f>
        <v>1.32946893350503</v>
      </c>
      <c r="I35" s="35">
        <f>VLOOKUP(B35,RMS!B:D,3,FALSE)</f>
        <v>343654.70940170903</v>
      </c>
      <c r="J35" s="36">
        <f>VLOOKUP(B35,RMS!B:E,4,FALSE)</f>
        <v>339085.92675213702</v>
      </c>
      <c r="K35" s="37">
        <f t="shared" si="1"/>
        <v>-1.7090351320803165E-6</v>
      </c>
      <c r="L35" s="37">
        <f t="shared" si="2"/>
        <v>4.786299541592598E-5</v>
      </c>
    </row>
    <row r="36" spans="1:12">
      <c r="A36" s="53"/>
      <c r="B36" s="27">
        <v>76</v>
      </c>
      <c r="C36" s="50" t="s">
        <v>36</v>
      </c>
      <c r="D36" s="50"/>
      <c r="E36" s="30">
        <f>RA!D40</f>
        <v>438934.5515</v>
      </c>
      <c r="F36" s="40">
        <f>RA!I40</f>
        <v>24195.701000000001</v>
      </c>
      <c r="G36" s="31">
        <f t="shared" si="0"/>
        <v>414738.8505</v>
      </c>
      <c r="H36" s="42">
        <f>RA!J40</f>
        <v>5.5123710168895199</v>
      </c>
      <c r="I36" s="35">
        <f>VLOOKUP(B36,RMS!B:D,3,FALSE)</f>
        <v>438934.54517350398</v>
      </c>
      <c r="J36" s="36">
        <f>VLOOKUP(B36,RMS!B:E,4,FALSE)</f>
        <v>414738.85167094</v>
      </c>
      <c r="K36" s="37">
        <f t="shared" si="1"/>
        <v>6.3264960190281272E-3</v>
      </c>
      <c r="L36" s="37">
        <f t="shared" si="2"/>
        <v>-1.1709399987012148E-3</v>
      </c>
    </row>
    <row r="37" spans="1:12">
      <c r="A37" s="53"/>
      <c r="B37" s="27">
        <v>77</v>
      </c>
      <c r="C37" s="50" t="s">
        <v>61</v>
      </c>
      <c r="D37" s="50"/>
      <c r="E37" s="30">
        <f>RA!D41</f>
        <v>0</v>
      </c>
      <c r="F37" s="40">
        <f>RA!I41</f>
        <v>0</v>
      </c>
      <c r="G37" s="31">
        <f t="shared" si="0"/>
        <v>0</v>
      </c>
      <c r="H37" s="42">
        <f>RA!J41</f>
        <v>0</v>
      </c>
      <c r="I37" s="35">
        <v>0</v>
      </c>
      <c r="J37" s="36">
        <v>0</v>
      </c>
      <c r="K37" s="37">
        <f t="shared" si="1"/>
        <v>0</v>
      </c>
      <c r="L37" s="37">
        <f t="shared" si="2"/>
        <v>0</v>
      </c>
    </row>
    <row r="38" spans="1:12">
      <c r="A38" s="53"/>
      <c r="B38" s="27">
        <v>78</v>
      </c>
      <c r="C38" s="50" t="s">
        <v>62</v>
      </c>
      <c r="D38" s="50"/>
      <c r="E38" s="30">
        <f>RA!D42</f>
        <v>0</v>
      </c>
      <c r="F38" s="40">
        <f>RA!I42</f>
        <v>0</v>
      </c>
      <c r="G38" s="31">
        <f t="shared" si="0"/>
        <v>0</v>
      </c>
      <c r="H38" s="42">
        <f>RA!J42</f>
        <v>0</v>
      </c>
      <c r="I38" s="35">
        <v>0</v>
      </c>
      <c r="J38" s="36">
        <v>0</v>
      </c>
      <c r="K38" s="37">
        <f t="shared" si="1"/>
        <v>0</v>
      </c>
      <c r="L38" s="37">
        <f t="shared" si="2"/>
        <v>0</v>
      </c>
    </row>
    <row r="39" spans="1:12">
      <c r="A39" s="53"/>
      <c r="B39" s="27">
        <v>99</v>
      </c>
      <c r="C39" s="50" t="s">
        <v>37</v>
      </c>
      <c r="D39" s="50"/>
      <c r="E39" s="30">
        <f>RA!D43</f>
        <v>24992.843400000002</v>
      </c>
      <c r="F39" s="40">
        <f>RA!I43</f>
        <v>2111.9079999999999</v>
      </c>
      <c r="G39" s="31">
        <f t="shared" si="0"/>
        <v>22880.935400000002</v>
      </c>
      <c r="H39" s="42">
        <f>RA!J43</f>
        <v>8.4500509453838308</v>
      </c>
      <c r="I39" s="35">
        <f>VLOOKUP(B39,RMS!B:D,3,FALSE)</f>
        <v>24992.843582179899</v>
      </c>
      <c r="J39" s="36">
        <f>VLOOKUP(B39,RMS!B:E,4,FALSE)</f>
        <v>22880.936010891801</v>
      </c>
      <c r="K39" s="37">
        <f t="shared" si="1"/>
        <v>-1.8217989781987853E-4</v>
      </c>
      <c r="L39" s="37">
        <f t="shared" si="2"/>
        <v>-6.1089179871487431E-4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43" t="s">
        <v>42</v>
      </c>
      <c r="W1" s="58"/>
    </row>
    <row r="2" spans="1:23" ht="12.7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43"/>
      <c r="W2" s="58"/>
    </row>
    <row r="3" spans="1:23" ht="23.25" thickBo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13" t="s">
        <v>43</v>
      </c>
      <c r="W3" s="58"/>
    </row>
    <row r="4" spans="1:23" ht="12.75" thickTop="1" thickBo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W4" s="58"/>
    </row>
    <row r="5" spans="1:23" ht="12.75" thickTop="1" thickBot="1">
      <c r="A5" s="2"/>
      <c r="B5" s="3"/>
      <c r="C5" s="4"/>
      <c r="D5" s="5" t="s">
        <v>0</v>
      </c>
      <c r="E5" s="5" t="s">
        <v>1</v>
      </c>
      <c r="F5" s="5" t="s">
        <v>2</v>
      </c>
      <c r="G5" s="5" t="s">
        <v>44</v>
      </c>
      <c r="H5" s="5" t="s">
        <v>45</v>
      </c>
      <c r="I5" s="5" t="s">
        <v>3</v>
      </c>
      <c r="J5" s="5" t="s">
        <v>4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14" t="s">
        <v>56</v>
      </c>
    </row>
    <row r="6" spans="1:23" ht="12" thickBot="1">
      <c r="A6" s="6" t="s">
        <v>5</v>
      </c>
      <c r="B6" s="59" t="s">
        <v>6</v>
      </c>
      <c r="C6" s="6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1" t="s">
        <v>7</v>
      </c>
      <c r="B7" s="62"/>
      <c r="C7" s="63"/>
      <c r="D7" s="7">
        <v>15246830.2744</v>
      </c>
      <c r="E7" s="7">
        <v>17438697</v>
      </c>
      <c r="F7" s="44">
        <v>87.431017778449899</v>
      </c>
      <c r="G7" s="16"/>
      <c r="H7" s="16"/>
      <c r="I7" s="7">
        <v>1196547.1222000001</v>
      </c>
      <c r="J7" s="44">
        <v>7.84784181804035</v>
      </c>
      <c r="K7" s="16"/>
      <c r="L7" s="16"/>
      <c r="M7" s="16"/>
      <c r="N7" s="7">
        <v>167171304.1656</v>
      </c>
      <c r="O7" s="7">
        <v>1025084276.8981</v>
      </c>
      <c r="P7" s="7">
        <v>1645092</v>
      </c>
      <c r="Q7" s="7">
        <v>1571164</v>
      </c>
      <c r="R7" s="7">
        <v>4.70530129254489</v>
      </c>
      <c r="S7" s="7">
        <v>10.6550981521398</v>
      </c>
      <c r="T7" s="7">
        <v>10.691624107540701</v>
      </c>
      <c r="U7" s="45">
        <v>-0.34163149614536698</v>
      </c>
    </row>
    <row r="8" spans="1:23" ht="12" thickBot="1">
      <c r="A8" s="64">
        <v>41466</v>
      </c>
      <c r="B8" s="54" t="s">
        <v>8</v>
      </c>
      <c r="C8" s="55"/>
      <c r="D8" s="8">
        <v>542958.07180000003</v>
      </c>
      <c r="E8" s="8">
        <v>484636</v>
      </c>
      <c r="F8" s="46">
        <v>112.034201297469</v>
      </c>
      <c r="G8" s="9"/>
      <c r="H8" s="9"/>
      <c r="I8" s="8">
        <v>61584.6319</v>
      </c>
      <c r="J8" s="46">
        <v>11.3424286512283</v>
      </c>
      <c r="K8" s="9"/>
      <c r="L8" s="9"/>
      <c r="M8" s="9"/>
      <c r="N8" s="8">
        <v>6044550.3848000001</v>
      </c>
      <c r="O8" s="8">
        <v>31510320.6292</v>
      </c>
      <c r="P8" s="8">
        <v>52166</v>
      </c>
      <c r="Q8" s="8">
        <v>48387</v>
      </c>
      <c r="R8" s="8">
        <v>7.8099489532312401</v>
      </c>
      <c r="S8" s="8">
        <v>12.249424529386999</v>
      </c>
      <c r="T8" s="8">
        <v>12.7457872982413</v>
      </c>
      <c r="U8" s="47">
        <v>-3.8943280414133299</v>
      </c>
    </row>
    <row r="9" spans="1:23" ht="12" thickBot="1">
      <c r="A9" s="65"/>
      <c r="B9" s="54" t="s">
        <v>9</v>
      </c>
      <c r="C9" s="55"/>
      <c r="D9" s="8">
        <v>100996.5019</v>
      </c>
      <c r="E9" s="8">
        <v>118218</v>
      </c>
      <c r="F9" s="46">
        <v>85.4324230658614</v>
      </c>
      <c r="G9" s="9"/>
      <c r="H9" s="9"/>
      <c r="I9" s="8">
        <v>19208.696599999999</v>
      </c>
      <c r="J9" s="46">
        <v>19.019170207517899</v>
      </c>
      <c r="K9" s="9"/>
      <c r="L9" s="9"/>
      <c r="M9" s="9"/>
      <c r="N9" s="8">
        <v>1206400.9040999999</v>
      </c>
      <c r="O9" s="8">
        <v>6289376.1254000003</v>
      </c>
      <c r="P9" s="8">
        <v>10399</v>
      </c>
      <c r="Q9" s="8">
        <v>9824</v>
      </c>
      <c r="R9" s="8">
        <v>5.8530130293159601</v>
      </c>
      <c r="S9" s="8">
        <v>11.164595634195599</v>
      </c>
      <c r="T9" s="8">
        <v>12.422884771987</v>
      </c>
      <c r="U9" s="47">
        <v>-10.1287998793063</v>
      </c>
    </row>
    <row r="10" spans="1:23" ht="12" thickBot="1">
      <c r="A10" s="65"/>
      <c r="B10" s="54" t="s">
        <v>10</v>
      </c>
      <c r="C10" s="55"/>
      <c r="D10" s="8">
        <v>151367.63089999999</v>
      </c>
      <c r="E10" s="8">
        <v>152035</v>
      </c>
      <c r="F10" s="46">
        <v>99.561042457328895</v>
      </c>
      <c r="G10" s="9"/>
      <c r="H10" s="9"/>
      <c r="I10" s="8">
        <v>33761.322399999997</v>
      </c>
      <c r="J10" s="46">
        <v>22.3041889466475</v>
      </c>
      <c r="K10" s="9"/>
      <c r="L10" s="9"/>
      <c r="M10" s="9"/>
      <c r="N10" s="8">
        <v>1780775.9280000001</v>
      </c>
      <c r="O10" s="8">
        <v>10192080.090500001</v>
      </c>
      <c r="P10" s="8">
        <v>98589</v>
      </c>
      <c r="Q10" s="8">
        <v>95970</v>
      </c>
      <c r="R10" s="8">
        <v>2.72897780556425</v>
      </c>
      <c r="S10" s="8">
        <v>1.8181516193490099</v>
      </c>
      <c r="T10" s="8">
        <v>1.8557833698030599</v>
      </c>
      <c r="U10" s="47">
        <v>-2.0278094451316502</v>
      </c>
    </row>
    <row r="11" spans="1:23" ht="12" thickBot="1">
      <c r="A11" s="65"/>
      <c r="B11" s="54" t="s">
        <v>11</v>
      </c>
      <c r="C11" s="55"/>
      <c r="D11" s="8">
        <v>47251.465499999998</v>
      </c>
      <c r="E11" s="8">
        <v>58315</v>
      </c>
      <c r="F11" s="46">
        <v>81.027978221726798</v>
      </c>
      <c r="G11" s="9"/>
      <c r="H11" s="9"/>
      <c r="I11" s="8">
        <v>8426.3690000000006</v>
      </c>
      <c r="J11" s="46">
        <v>17.833032078126799</v>
      </c>
      <c r="K11" s="9"/>
      <c r="L11" s="9"/>
      <c r="M11" s="9"/>
      <c r="N11" s="8">
        <v>562773.29169999994</v>
      </c>
      <c r="O11" s="8">
        <v>3781593.5994000002</v>
      </c>
      <c r="P11" s="8">
        <v>3306</v>
      </c>
      <c r="Q11" s="8">
        <v>3039</v>
      </c>
      <c r="R11" s="8">
        <v>8.7857847976307895</v>
      </c>
      <c r="S11" s="8">
        <v>16.973200241984301</v>
      </c>
      <c r="T11" s="8">
        <v>17.622820006581101</v>
      </c>
      <c r="U11" s="47">
        <v>-3.6862418407169999</v>
      </c>
    </row>
    <row r="12" spans="1:23" ht="12" thickBot="1">
      <c r="A12" s="65"/>
      <c r="B12" s="54" t="s">
        <v>12</v>
      </c>
      <c r="C12" s="55"/>
      <c r="D12" s="8">
        <v>143070.41260000001</v>
      </c>
      <c r="E12" s="8">
        <v>222527</v>
      </c>
      <c r="F12" s="46">
        <v>64.293507124978106</v>
      </c>
      <c r="G12" s="9"/>
      <c r="H12" s="9"/>
      <c r="I12" s="8">
        <v>-4726.8008</v>
      </c>
      <c r="J12" s="46">
        <v>-3.3038283136956599</v>
      </c>
      <c r="K12" s="9"/>
      <c r="L12" s="9"/>
      <c r="M12" s="9"/>
      <c r="N12" s="8">
        <v>1996707.1217</v>
      </c>
      <c r="O12" s="8">
        <v>15038097.9025</v>
      </c>
      <c r="P12" s="8">
        <v>2984</v>
      </c>
      <c r="Q12" s="8">
        <v>2972</v>
      </c>
      <c r="R12" s="8">
        <v>0.40376850605652298</v>
      </c>
      <c r="S12" s="8">
        <v>57.367426273458399</v>
      </c>
      <c r="T12" s="8">
        <v>63.645868102287999</v>
      </c>
      <c r="U12" s="47">
        <v>-9.8646495303343595</v>
      </c>
    </row>
    <row r="13" spans="1:23" ht="12" thickBot="1">
      <c r="A13" s="65"/>
      <c r="B13" s="54" t="s">
        <v>13</v>
      </c>
      <c r="C13" s="55"/>
      <c r="D13" s="8">
        <v>269086.46620000002</v>
      </c>
      <c r="E13" s="8">
        <v>343139</v>
      </c>
      <c r="F13" s="46">
        <v>78.419085618364605</v>
      </c>
      <c r="G13" s="9"/>
      <c r="H13" s="9"/>
      <c r="I13" s="8">
        <v>54608.061900000001</v>
      </c>
      <c r="J13" s="46">
        <v>20.293871583794999</v>
      </c>
      <c r="K13" s="9"/>
      <c r="L13" s="9"/>
      <c r="M13" s="9"/>
      <c r="N13" s="8">
        <v>3212140.5713999998</v>
      </c>
      <c r="O13" s="8">
        <v>17942457.843699999</v>
      </c>
      <c r="P13" s="8">
        <v>16983</v>
      </c>
      <c r="Q13" s="8">
        <v>17051</v>
      </c>
      <c r="R13" s="8">
        <v>-0.39880358923229903</v>
      </c>
      <c r="S13" s="8">
        <v>18.693985161632199</v>
      </c>
      <c r="T13" s="8">
        <v>19.235682364670701</v>
      </c>
      <c r="U13" s="47">
        <v>-2.8161059886983</v>
      </c>
    </row>
    <row r="14" spans="1:23" ht="12" thickBot="1">
      <c r="A14" s="65"/>
      <c r="B14" s="54" t="s">
        <v>14</v>
      </c>
      <c r="C14" s="55"/>
      <c r="D14" s="8">
        <v>146594.27619999999</v>
      </c>
      <c r="E14" s="8">
        <v>155947</v>
      </c>
      <c r="F14" s="46">
        <v>94.002626661622202</v>
      </c>
      <c r="G14" s="9"/>
      <c r="H14" s="9"/>
      <c r="I14" s="8">
        <v>15398.879000000001</v>
      </c>
      <c r="J14" s="46">
        <v>10.5044203629009</v>
      </c>
      <c r="K14" s="9"/>
      <c r="L14" s="9"/>
      <c r="M14" s="9"/>
      <c r="N14" s="8">
        <v>1708052.7916000001</v>
      </c>
      <c r="O14" s="8">
        <v>10333776.413899999</v>
      </c>
      <c r="P14" s="8">
        <v>3489</v>
      </c>
      <c r="Q14" s="8">
        <v>3345</v>
      </c>
      <c r="R14" s="8">
        <v>4.3049327354260001</v>
      </c>
      <c r="S14" s="8">
        <v>49.3642505015764</v>
      </c>
      <c r="T14" s="8">
        <v>51.684140508221198</v>
      </c>
      <c r="U14" s="47">
        <v>-4.4885916333963802</v>
      </c>
    </row>
    <row r="15" spans="1:23" ht="12" thickBot="1">
      <c r="A15" s="65"/>
      <c r="B15" s="54" t="s">
        <v>15</v>
      </c>
      <c r="C15" s="55"/>
      <c r="D15" s="8">
        <v>113723.7855</v>
      </c>
      <c r="E15" s="8">
        <v>118931</v>
      </c>
      <c r="F15" s="46">
        <v>95.621650789113005</v>
      </c>
      <c r="G15" s="9"/>
      <c r="H15" s="9"/>
      <c r="I15" s="8">
        <v>15693.5653</v>
      </c>
      <c r="J15" s="46">
        <v>13.7997211673894</v>
      </c>
      <c r="K15" s="9"/>
      <c r="L15" s="9"/>
      <c r="M15" s="9"/>
      <c r="N15" s="8">
        <v>1165823.2592</v>
      </c>
      <c r="O15" s="8">
        <v>6673475.0689000003</v>
      </c>
      <c r="P15" s="8">
        <v>6558</v>
      </c>
      <c r="Q15" s="8">
        <v>5646</v>
      </c>
      <c r="R15" s="8">
        <v>16.1530286928799</v>
      </c>
      <c r="S15" s="8">
        <v>20.382708142726401</v>
      </c>
      <c r="T15" s="8">
        <v>20.757456606447001</v>
      </c>
      <c r="U15" s="47">
        <v>-1.8053679254914601</v>
      </c>
    </row>
    <row r="16" spans="1:23" ht="12" thickBot="1">
      <c r="A16" s="65"/>
      <c r="B16" s="54" t="s">
        <v>16</v>
      </c>
      <c r="C16" s="55"/>
      <c r="D16" s="8">
        <v>1120405.08</v>
      </c>
      <c r="E16" s="8">
        <v>903346</v>
      </c>
      <c r="F16" s="46">
        <v>124.028343514002</v>
      </c>
      <c r="G16" s="9"/>
      <c r="H16" s="9"/>
      <c r="I16" s="8">
        <v>-74479.550199999998</v>
      </c>
      <c r="J16" s="46">
        <v>-6.6475555608869596</v>
      </c>
      <c r="K16" s="9"/>
      <c r="L16" s="9"/>
      <c r="M16" s="9"/>
      <c r="N16" s="8">
        <v>9617626.6001999993</v>
      </c>
      <c r="O16" s="8">
        <v>56313622.010499999</v>
      </c>
      <c r="P16" s="8">
        <v>138322</v>
      </c>
      <c r="Q16" s="8">
        <v>118938</v>
      </c>
      <c r="R16" s="8">
        <v>16.297566799508999</v>
      </c>
      <c r="S16" s="8">
        <v>9.4815025809343396</v>
      </c>
      <c r="T16" s="8">
        <v>9.19255444012847</v>
      </c>
      <c r="U16" s="47">
        <v>3.1432845210523701</v>
      </c>
    </row>
    <row r="17" spans="1:21" ht="12" thickBot="1">
      <c r="A17" s="65"/>
      <c r="B17" s="54" t="s">
        <v>17</v>
      </c>
      <c r="C17" s="55"/>
      <c r="D17" s="8">
        <v>377190.12229999999</v>
      </c>
      <c r="E17" s="8">
        <v>558882</v>
      </c>
      <c r="F17" s="46">
        <v>67.490118182371305</v>
      </c>
      <c r="G17" s="9"/>
      <c r="H17" s="9"/>
      <c r="I17" s="8">
        <v>51514.321799999998</v>
      </c>
      <c r="J17" s="46">
        <v>13.6573888748412</v>
      </c>
      <c r="K17" s="9"/>
      <c r="L17" s="9"/>
      <c r="M17" s="9"/>
      <c r="N17" s="8">
        <v>4337754.7907999996</v>
      </c>
      <c r="O17" s="8">
        <v>41189423.906599998</v>
      </c>
      <c r="P17" s="8">
        <v>12416</v>
      </c>
      <c r="Q17" s="8">
        <v>11871</v>
      </c>
      <c r="R17" s="8">
        <v>4.5910201330974703</v>
      </c>
      <c r="S17" s="8">
        <v>35.753456829896898</v>
      </c>
      <c r="T17" s="8">
        <v>37.4944688737259</v>
      </c>
      <c r="U17" s="47">
        <v>-4.6433836673146898</v>
      </c>
    </row>
    <row r="18" spans="1:21" ht="12" thickBot="1">
      <c r="A18" s="65"/>
      <c r="B18" s="54" t="s">
        <v>18</v>
      </c>
      <c r="C18" s="55"/>
      <c r="D18" s="8">
        <v>1552896.0020999999</v>
      </c>
      <c r="E18" s="8">
        <v>1633294</v>
      </c>
      <c r="F18" s="46">
        <v>95.077555057448293</v>
      </c>
      <c r="G18" s="9"/>
      <c r="H18" s="9"/>
      <c r="I18" s="8">
        <v>162206.56659999999</v>
      </c>
      <c r="J18" s="46">
        <v>10.4454236716848</v>
      </c>
      <c r="K18" s="9"/>
      <c r="L18" s="9"/>
      <c r="M18" s="9"/>
      <c r="N18" s="8">
        <v>17371192.963100001</v>
      </c>
      <c r="O18" s="8">
        <v>97865366.216700003</v>
      </c>
      <c r="P18" s="8">
        <v>242507</v>
      </c>
      <c r="Q18" s="8">
        <v>238055</v>
      </c>
      <c r="R18" s="8">
        <v>1.87015605637353</v>
      </c>
      <c r="S18" s="8">
        <v>7.4979523927144403</v>
      </c>
      <c r="T18" s="8">
        <v>7.5972727365524797</v>
      </c>
      <c r="U18" s="47">
        <v>-1.3073157603015</v>
      </c>
    </row>
    <row r="19" spans="1:21" ht="12" thickBot="1">
      <c r="A19" s="65"/>
      <c r="B19" s="54" t="s">
        <v>19</v>
      </c>
      <c r="C19" s="55"/>
      <c r="D19" s="8">
        <v>424708.40659999999</v>
      </c>
      <c r="E19" s="8">
        <v>573881</v>
      </c>
      <c r="F19" s="46">
        <v>74.006354383574305</v>
      </c>
      <c r="G19" s="9"/>
      <c r="H19" s="9"/>
      <c r="I19" s="8">
        <v>35225.557800000002</v>
      </c>
      <c r="J19" s="46">
        <v>8.2940571113244399</v>
      </c>
      <c r="K19" s="9"/>
      <c r="L19" s="9"/>
      <c r="M19" s="9"/>
      <c r="N19" s="8">
        <v>4859001.2885999996</v>
      </c>
      <c r="O19" s="8">
        <v>36915024.845799997</v>
      </c>
      <c r="P19" s="8">
        <v>19714</v>
      </c>
      <c r="Q19" s="8">
        <v>17814</v>
      </c>
      <c r="R19" s="8">
        <v>10.665768496688001</v>
      </c>
      <c r="S19" s="8">
        <v>25.275257684894001</v>
      </c>
      <c r="T19" s="8">
        <v>44.157542943752098</v>
      </c>
      <c r="U19" s="47">
        <v>-42.761177366481597</v>
      </c>
    </row>
    <row r="20" spans="1:21" ht="12" thickBot="1">
      <c r="A20" s="65"/>
      <c r="B20" s="54" t="s">
        <v>20</v>
      </c>
      <c r="C20" s="55"/>
      <c r="D20" s="8">
        <v>665598.34860000003</v>
      </c>
      <c r="E20" s="8">
        <v>729016</v>
      </c>
      <c r="F20" s="46">
        <v>91.300924616195005</v>
      </c>
      <c r="G20" s="9"/>
      <c r="H20" s="9"/>
      <c r="I20" s="8">
        <v>40221.167399999998</v>
      </c>
      <c r="J20" s="46">
        <v>6.0428586526093397</v>
      </c>
      <c r="K20" s="9"/>
      <c r="L20" s="9"/>
      <c r="M20" s="9"/>
      <c r="N20" s="8">
        <v>8994083.7977000009</v>
      </c>
      <c r="O20" s="8">
        <v>59511214.663099997</v>
      </c>
      <c r="P20" s="8">
        <v>53324</v>
      </c>
      <c r="Q20" s="8">
        <v>50846</v>
      </c>
      <c r="R20" s="8">
        <v>4.8735397081383098</v>
      </c>
      <c r="S20" s="8">
        <v>14.307533193308799</v>
      </c>
      <c r="T20" s="8">
        <v>14.072076466192</v>
      </c>
      <c r="U20" s="47">
        <v>1.67321949736756</v>
      </c>
    </row>
    <row r="21" spans="1:21" ht="12" thickBot="1">
      <c r="A21" s="65"/>
      <c r="B21" s="54" t="s">
        <v>21</v>
      </c>
      <c r="C21" s="55"/>
      <c r="D21" s="8">
        <v>332783.82659999997</v>
      </c>
      <c r="E21" s="8">
        <v>388944</v>
      </c>
      <c r="F21" s="46">
        <v>85.560858786869105</v>
      </c>
      <c r="G21" s="9"/>
      <c r="H21" s="9"/>
      <c r="I21" s="8">
        <v>20835.4843</v>
      </c>
      <c r="J21" s="46">
        <v>6.2609666199445</v>
      </c>
      <c r="K21" s="9"/>
      <c r="L21" s="9"/>
      <c r="M21" s="9"/>
      <c r="N21" s="8">
        <v>3668077.2475999999</v>
      </c>
      <c r="O21" s="8">
        <v>20549478.385299999</v>
      </c>
      <c r="P21" s="8">
        <v>47223</v>
      </c>
      <c r="Q21" s="8">
        <v>45113</v>
      </c>
      <c r="R21" s="8">
        <v>4.6771440604703702</v>
      </c>
      <c r="S21" s="8">
        <v>8.1105558689621606</v>
      </c>
      <c r="T21" s="8">
        <v>8.1022454702635596</v>
      </c>
      <c r="U21" s="47">
        <v>0.102569080745574</v>
      </c>
    </row>
    <row r="22" spans="1:21" ht="12" thickBot="1">
      <c r="A22" s="65"/>
      <c r="B22" s="54" t="s">
        <v>22</v>
      </c>
      <c r="C22" s="55"/>
      <c r="D22" s="8">
        <v>1061021.1605</v>
      </c>
      <c r="E22" s="8">
        <v>1026512</v>
      </c>
      <c r="F22" s="46">
        <v>103.36178831811</v>
      </c>
      <c r="G22" s="9"/>
      <c r="H22" s="9"/>
      <c r="I22" s="8">
        <v>112203.0533</v>
      </c>
      <c r="J22" s="46">
        <v>10.575006180567099</v>
      </c>
      <c r="K22" s="9"/>
      <c r="L22" s="9"/>
      <c r="M22" s="9"/>
      <c r="N22" s="8">
        <v>12225990.0646</v>
      </c>
      <c r="O22" s="8">
        <v>77972649.695700005</v>
      </c>
      <c r="P22" s="8">
        <v>120185</v>
      </c>
      <c r="Q22" s="8">
        <v>121430</v>
      </c>
      <c r="R22" s="8">
        <v>-1.02528205550523</v>
      </c>
      <c r="S22" s="8">
        <v>10.5033817864126</v>
      </c>
      <c r="T22" s="8">
        <v>11.0043468599193</v>
      </c>
      <c r="U22" s="47">
        <v>-4.5524289617889702</v>
      </c>
    </row>
    <row r="23" spans="1:21" ht="12" thickBot="1">
      <c r="A23" s="65"/>
      <c r="B23" s="54" t="s">
        <v>23</v>
      </c>
      <c r="C23" s="55"/>
      <c r="D23" s="8">
        <v>2701457.9641</v>
      </c>
      <c r="E23" s="8">
        <v>2345324</v>
      </c>
      <c r="F23" s="46">
        <v>115.184851393667</v>
      </c>
      <c r="G23" s="9"/>
      <c r="H23" s="9"/>
      <c r="I23" s="8">
        <v>39206.912100000001</v>
      </c>
      <c r="J23" s="46">
        <v>1.4513241598065001</v>
      </c>
      <c r="K23" s="9"/>
      <c r="L23" s="9"/>
      <c r="M23" s="9"/>
      <c r="N23" s="8">
        <v>26378377.963399999</v>
      </c>
      <c r="O23" s="8">
        <v>156223669.9161</v>
      </c>
      <c r="P23" s="8">
        <v>186774</v>
      </c>
      <c r="Q23" s="8">
        <v>173393</v>
      </c>
      <c r="R23" s="8">
        <v>7.7171512114099201</v>
      </c>
      <c r="S23" s="8">
        <v>16.964112992172399</v>
      </c>
      <c r="T23" s="8">
        <v>15.2483743288368</v>
      </c>
      <c r="U23" s="47">
        <v>11.2519448062791</v>
      </c>
    </row>
    <row r="24" spans="1:21" ht="12" thickBot="1">
      <c r="A24" s="65"/>
      <c r="B24" s="54" t="s">
        <v>24</v>
      </c>
      <c r="C24" s="55"/>
      <c r="D24" s="8">
        <v>281529.18339999998</v>
      </c>
      <c r="E24" s="8">
        <v>347206</v>
      </c>
      <c r="F24" s="46">
        <v>81.084193072700302</v>
      </c>
      <c r="G24" s="9"/>
      <c r="H24" s="9"/>
      <c r="I24" s="8">
        <v>44782.947699999997</v>
      </c>
      <c r="J24" s="46">
        <v>15.9070356966766</v>
      </c>
      <c r="K24" s="9"/>
      <c r="L24" s="9"/>
      <c r="M24" s="9"/>
      <c r="N24" s="8">
        <v>3176628.8409000002</v>
      </c>
      <c r="O24" s="8">
        <v>16951593.998500001</v>
      </c>
      <c r="P24" s="8">
        <v>43037</v>
      </c>
      <c r="Q24" s="8">
        <v>42337</v>
      </c>
      <c r="R24" s="8">
        <v>1.6534000992040101</v>
      </c>
      <c r="S24" s="8">
        <v>7.61116388688803</v>
      </c>
      <c r="T24" s="8">
        <v>7.6581869971892198</v>
      </c>
      <c r="U24" s="47">
        <v>-0.61402405449817499</v>
      </c>
    </row>
    <row r="25" spans="1:21" ht="12" thickBot="1">
      <c r="A25" s="65"/>
      <c r="B25" s="54" t="s">
        <v>25</v>
      </c>
      <c r="C25" s="55"/>
      <c r="D25" s="8">
        <v>211806.46040000001</v>
      </c>
      <c r="E25" s="8">
        <v>256250</v>
      </c>
      <c r="F25" s="46">
        <v>82.656179668292694</v>
      </c>
      <c r="G25" s="9"/>
      <c r="H25" s="9"/>
      <c r="I25" s="8">
        <v>20963.1842</v>
      </c>
      <c r="J25" s="46">
        <v>9.8973299305463502</v>
      </c>
      <c r="K25" s="9"/>
      <c r="L25" s="9"/>
      <c r="M25" s="9"/>
      <c r="N25" s="8">
        <v>2194600.4108000002</v>
      </c>
      <c r="O25" s="8">
        <v>12954060.9452</v>
      </c>
      <c r="P25" s="8">
        <v>19761</v>
      </c>
      <c r="Q25" s="8">
        <v>18531</v>
      </c>
      <c r="R25" s="8">
        <v>6.6375263072689004</v>
      </c>
      <c r="S25" s="8">
        <v>12.0459042103132</v>
      </c>
      <c r="T25" s="8">
        <v>11.2105721008041</v>
      </c>
      <c r="U25" s="47">
        <v>7.4512888548236704</v>
      </c>
    </row>
    <row r="26" spans="1:21" ht="12" thickBot="1">
      <c r="A26" s="65"/>
      <c r="B26" s="54" t="s">
        <v>26</v>
      </c>
      <c r="C26" s="55"/>
      <c r="D26" s="8">
        <v>628707.97990000003</v>
      </c>
      <c r="E26" s="8">
        <v>643312</v>
      </c>
      <c r="F26" s="46">
        <v>97.729869783246698</v>
      </c>
      <c r="G26" s="9"/>
      <c r="H26" s="9"/>
      <c r="I26" s="8">
        <v>116127.1467</v>
      </c>
      <c r="J26" s="46">
        <v>18.470760736720798</v>
      </c>
      <c r="K26" s="9"/>
      <c r="L26" s="9"/>
      <c r="M26" s="9"/>
      <c r="N26" s="8">
        <v>6239193.3958999999</v>
      </c>
      <c r="O26" s="8">
        <v>35392651.267499998</v>
      </c>
      <c r="P26" s="8">
        <v>78287</v>
      </c>
      <c r="Q26" s="8">
        <v>65683</v>
      </c>
      <c r="R26" s="8">
        <v>19.1891356972124</v>
      </c>
      <c r="S26" s="8">
        <v>9.2269047300318103</v>
      </c>
      <c r="T26" s="8">
        <v>9.8546805063715102</v>
      </c>
      <c r="U26" s="47">
        <v>-6.3703310922542897</v>
      </c>
    </row>
    <row r="27" spans="1:21" ht="12" thickBot="1">
      <c r="A27" s="65"/>
      <c r="B27" s="54" t="s">
        <v>27</v>
      </c>
      <c r="C27" s="55"/>
      <c r="D27" s="8">
        <v>213391.51370000001</v>
      </c>
      <c r="E27" s="8">
        <v>233217</v>
      </c>
      <c r="F27" s="46">
        <v>91.499124720753599</v>
      </c>
      <c r="G27" s="9"/>
      <c r="H27" s="9"/>
      <c r="I27" s="8">
        <v>60324.6342</v>
      </c>
      <c r="J27" s="46">
        <v>28.2694626201529</v>
      </c>
      <c r="K27" s="9"/>
      <c r="L27" s="9"/>
      <c r="M27" s="9"/>
      <c r="N27" s="8">
        <v>2460738.9443000001</v>
      </c>
      <c r="O27" s="8">
        <v>14848753.139</v>
      </c>
      <c r="P27" s="8">
        <v>45241</v>
      </c>
      <c r="Q27" s="8">
        <v>46182</v>
      </c>
      <c r="R27" s="8">
        <v>-2.0375904031873802</v>
      </c>
      <c r="S27" s="8">
        <v>5.5031613912159303</v>
      </c>
      <c r="T27" s="8">
        <v>5.5816858494651598</v>
      </c>
      <c r="U27" s="47">
        <v>-1.40682332125073</v>
      </c>
    </row>
    <row r="28" spans="1:21" ht="12" thickBot="1">
      <c r="A28" s="65"/>
      <c r="B28" s="54" t="s">
        <v>28</v>
      </c>
      <c r="C28" s="55"/>
      <c r="D28" s="8">
        <v>747306.1165</v>
      </c>
      <c r="E28" s="8">
        <v>709066</v>
      </c>
      <c r="F28" s="46">
        <v>105.393026389645</v>
      </c>
      <c r="G28" s="9"/>
      <c r="H28" s="9"/>
      <c r="I28" s="8">
        <v>59486.082000000002</v>
      </c>
      <c r="J28" s="46">
        <v>7.9600689311366004</v>
      </c>
      <c r="K28" s="9"/>
      <c r="L28" s="9"/>
      <c r="M28" s="9"/>
      <c r="N28" s="8">
        <v>8692886.3079000004</v>
      </c>
      <c r="O28" s="8">
        <v>50472209.703599997</v>
      </c>
      <c r="P28" s="8">
        <v>58641</v>
      </c>
      <c r="Q28" s="8">
        <v>60756</v>
      </c>
      <c r="R28" s="8">
        <v>-3.4811376654157602</v>
      </c>
      <c r="S28" s="8">
        <v>12.7553086185433</v>
      </c>
      <c r="T28" s="8">
        <v>12.629706155770601</v>
      </c>
      <c r="U28" s="47">
        <v>0.99450027754863801</v>
      </c>
    </row>
    <row r="29" spans="1:21" ht="12" thickBot="1">
      <c r="A29" s="65"/>
      <c r="B29" s="54" t="s">
        <v>29</v>
      </c>
      <c r="C29" s="55"/>
      <c r="D29" s="8">
        <v>523683.5722</v>
      </c>
      <c r="E29" s="8">
        <v>509294</v>
      </c>
      <c r="F29" s="46">
        <v>102.825395979532</v>
      </c>
      <c r="G29" s="9"/>
      <c r="H29" s="9"/>
      <c r="I29" s="8">
        <v>90577.756500000003</v>
      </c>
      <c r="J29" s="46">
        <v>17.296276092733201</v>
      </c>
      <c r="K29" s="9"/>
      <c r="L29" s="9"/>
      <c r="M29" s="9"/>
      <c r="N29" s="8">
        <v>5559491.7381999996</v>
      </c>
      <c r="O29" s="8">
        <v>36422074.870200001</v>
      </c>
      <c r="P29" s="8">
        <v>193614</v>
      </c>
      <c r="Q29" s="8">
        <v>191485</v>
      </c>
      <c r="R29" s="8">
        <v>1.11183643627437</v>
      </c>
      <c r="S29" s="8">
        <v>2.7084365686365701</v>
      </c>
      <c r="T29" s="8">
        <v>2.6522421782385002</v>
      </c>
      <c r="U29" s="47">
        <v>2.1187503486345598</v>
      </c>
    </row>
    <row r="30" spans="1:21" ht="12" thickBot="1">
      <c r="A30" s="65"/>
      <c r="B30" s="54" t="s">
        <v>30</v>
      </c>
      <c r="C30" s="55"/>
      <c r="D30" s="8">
        <v>1052445.3665</v>
      </c>
      <c r="E30" s="8">
        <v>1129852</v>
      </c>
      <c r="F30" s="46">
        <v>93.148958137880001</v>
      </c>
      <c r="G30" s="9"/>
      <c r="H30" s="9"/>
      <c r="I30" s="8">
        <v>136830.9964</v>
      </c>
      <c r="J30" s="46">
        <v>13.0012446018973</v>
      </c>
      <c r="K30" s="9"/>
      <c r="L30" s="9"/>
      <c r="M30" s="9"/>
      <c r="N30" s="8">
        <v>11793264.5973</v>
      </c>
      <c r="O30" s="8">
        <v>80281985.033199996</v>
      </c>
      <c r="P30" s="8">
        <v>100695</v>
      </c>
      <c r="Q30" s="8">
        <v>95279</v>
      </c>
      <c r="R30" s="8">
        <v>5.6843585679950497</v>
      </c>
      <c r="S30" s="8">
        <v>11.821391336213299</v>
      </c>
      <c r="T30" s="8">
        <v>11.514090916151501</v>
      </c>
      <c r="U30" s="47">
        <v>2.6689073614203802</v>
      </c>
    </row>
    <row r="31" spans="1:21" ht="12" thickBot="1">
      <c r="A31" s="65"/>
      <c r="B31" s="54" t="s">
        <v>31</v>
      </c>
      <c r="C31" s="55"/>
      <c r="D31" s="8">
        <v>782717.28159999999</v>
      </c>
      <c r="E31" s="8">
        <v>907515</v>
      </c>
      <c r="F31" s="46">
        <v>86.248412599240794</v>
      </c>
      <c r="G31" s="9"/>
      <c r="H31" s="9"/>
      <c r="I31" s="8">
        <v>1898.1023</v>
      </c>
      <c r="J31" s="46">
        <v>0.242501647097912</v>
      </c>
      <c r="K31" s="9"/>
      <c r="L31" s="9"/>
      <c r="M31" s="9"/>
      <c r="N31" s="8">
        <v>9846947.0765000004</v>
      </c>
      <c r="O31" s="8">
        <v>59481879.475299999</v>
      </c>
      <c r="P31" s="8">
        <v>39103</v>
      </c>
      <c r="Q31" s="8">
        <v>35739</v>
      </c>
      <c r="R31" s="8">
        <v>9.4126864209966605</v>
      </c>
      <c r="S31" s="8">
        <v>22.224225765286601</v>
      </c>
      <c r="T31" s="8">
        <v>22.386629583927899</v>
      </c>
      <c r="U31" s="47">
        <v>-0.72545006398805401</v>
      </c>
    </row>
    <row r="32" spans="1:21" ht="12" thickBot="1">
      <c r="A32" s="65"/>
      <c r="B32" s="54" t="s">
        <v>32</v>
      </c>
      <c r="C32" s="55"/>
      <c r="D32" s="8">
        <v>127740.0052</v>
      </c>
      <c r="E32" s="8">
        <v>123593</v>
      </c>
      <c r="F32" s="46">
        <v>103.355372229819</v>
      </c>
      <c r="G32" s="9"/>
      <c r="H32" s="9"/>
      <c r="I32" s="8">
        <v>29240.706699999999</v>
      </c>
      <c r="J32" s="46">
        <v>22.8907981131036</v>
      </c>
      <c r="K32" s="9"/>
      <c r="L32" s="9"/>
      <c r="M32" s="9"/>
      <c r="N32" s="8">
        <v>1384783.8624</v>
      </c>
      <c r="O32" s="8">
        <v>9725223.9591000006</v>
      </c>
      <c r="P32" s="8">
        <v>38600</v>
      </c>
      <c r="Q32" s="8">
        <v>36122</v>
      </c>
      <c r="R32" s="8">
        <v>6.8600852665965402</v>
      </c>
      <c r="S32" s="8">
        <v>3.8525127046632099</v>
      </c>
      <c r="T32" s="8">
        <v>3.9881592685897802</v>
      </c>
      <c r="U32" s="47">
        <v>-3.4012323678971699</v>
      </c>
    </row>
    <row r="33" spans="1:21" ht="12" thickBot="1">
      <c r="A33" s="65"/>
      <c r="B33" s="54" t="s">
        <v>33</v>
      </c>
      <c r="C33" s="55"/>
      <c r="D33" s="8">
        <v>133.16229999999999</v>
      </c>
      <c r="E33" s="9"/>
      <c r="F33" s="9"/>
      <c r="G33" s="9"/>
      <c r="H33" s="9"/>
      <c r="I33" s="8">
        <v>27.939900000000002</v>
      </c>
      <c r="J33" s="46">
        <v>20.981839454560301</v>
      </c>
      <c r="K33" s="9"/>
      <c r="L33" s="9"/>
      <c r="M33" s="9"/>
      <c r="N33" s="8">
        <v>1310.3852999999999</v>
      </c>
      <c r="O33" s="8">
        <v>7676.9582</v>
      </c>
      <c r="P33" s="8">
        <v>20</v>
      </c>
      <c r="Q33" s="8">
        <v>25</v>
      </c>
      <c r="R33" s="8">
        <v>-20</v>
      </c>
      <c r="S33" s="8">
        <v>9.59</v>
      </c>
      <c r="T33" s="8">
        <v>5.6239999999999997</v>
      </c>
      <c r="U33" s="47">
        <v>70.519203413940303</v>
      </c>
    </row>
    <row r="34" spans="1:21" ht="12" thickBot="1">
      <c r="A34" s="65"/>
      <c r="B34" s="54" t="s">
        <v>57</v>
      </c>
      <c r="C34" s="55"/>
      <c r="D34" s="9"/>
      <c r="E34" s="9"/>
      <c r="F34" s="9"/>
      <c r="G34" s="9"/>
      <c r="H34" s="9"/>
      <c r="I34" s="9"/>
      <c r="J34" s="9"/>
      <c r="K34" s="9"/>
      <c r="L34" s="9"/>
      <c r="M34" s="9"/>
      <c r="N34" s="8">
        <v>1</v>
      </c>
      <c r="O34" s="8">
        <v>2</v>
      </c>
      <c r="P34" s="9"/>
      <c r="Q34" s="9"/>
      <c r="R34" s="9"/>
      <c r="S34" s="9"/>
      <c r="T34" s="9"/>
      <c r="U34" s="17"/>
    </row>
    <row r="35" spans="1:21" ht="12" thickBot="1">
      <c r="A35" s="65"/>
      <c r="B35" s="54" t="s">
        <v>34</v>
      </c>
      <c r="C35" s="55"/>
      <c r="D35" s="8">
        <v>118678.007</v>
      </c>
      <c r="E35" s="8">
        <v>133292</v>
      </c>
      <c r="F35" s="46">
        <v>89.036106442997294</v>
      </c>
      <c r="G35" s="9"/>
      <c r="H35" s="9"/>
      <c r="I35" s="8">
        <v>14522.9956</v>
      </c>
      <c r="J35" s="46">
        <v>12.237309984486</v>
      </c>
      <c r="K35" s="9"/>
      <c r="L35" s="9"/>
      <c r="M35" s="9"/>
      <c r="N35" s="8">
        <v>1355022.3795</v>
      </c>
      <c r="O35" s="8">
        <v>4985366.4365999997</v>
      </c>
      <c r="P35" s="8">
        <v>10202</v>
      </c>
      <c r="Q35" s="8">
        <v>12480</v>
      </c>
      <c r="R35" s="8">
        <v>-18.253205128205099</v>
      </c>
      <c r="S35" s="8">
        <v>11.652774808861</v>
      </c>
      <c r="T35" s="8">
        <v>9.9708089663461603</v>
      </c>
      <c r="U35" s="47">
        <v>16.8689004893373</v>
      </c>
    </row>
    <row r="36" spans="1:21" ht="12" customHeight="1" thickBot="1">
      <c r="A36" s="65"/>
      <c r="B36" s="54" t="s">
        <v>58</v>
      </c>
      <c r="C36" s="55"/>
      <c r="D36" s="9"/>
      <c r="E36" s="8">
        <v>560485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65"/>
      <c r="B37" s="54" t="s">
        <v>59</v>
      </c>
      <c r="C37" s="55"/>
      <c r="D37" s="9"/>
      <c r="E37" s="8">
        <v>460063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65"/>
      <c r="B38" s="54" t="s">
        <v>60</v>
      </c>
      <c r="C38" s="55"/>
      <c r="D38" s="9"/>
      <c r="E38" s="8">
        <v>336712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65"/>
      <c r="B39" s="54" t="s">
        <v>35</v>
      </c>
      <c r="C39" s="55"/>
      <c r="D39" s="8">
        <v>343654.70939999999</v>
      </c>
      <c r="E39" s="8">
        <v>404070</v>
      </c>
      <c r="F39" s="46">
        <v>85.048310787734806</v>
      </c>
      <c r="G39" s="9"/>
      <c r="H39" s="9"/>
      <c r="I39" s="8">
        <v>4568.7825999999995</v>
      </c>
      <c r="J39" s="46">
        <v>1.32946893350503</v>
      </c>
      <c r="K39" s="9"/>
      <c r="L39" s="9"/>
      <c r="M39" s="9"/>
      <c r="N39" s="8">
        <v>3764859.1910999999</v>
      </c>
      <c r="O39" s="8">
        <v>20624159.623599999</v>
      </c>
      <c r="P39" s="8">
        <v>537</v>
      </c>
      <c r="Q39" s="8">
        <v>569</v>
      </c>
      <c r="R39" s="8">
        <v>-5.6239015817223201</v>
      </c>
      <c r="S39" s="8">
        <v>758.23465549348202</v>
      </c>
      <c r="T39" s="8">
        <v>731.07205623901598</v>
      </c>
      <c r="U39" s="47">
        <v>3.7154476118542701</v>
      </c>
    </row>
    <row r="40" spans="1:21" ht="12" thickBot="1">
      <c r="A40" s="65"/>
      <c r="B40" s="54" t="s">
        <v>36</v>
      </c>
      <c r="C40" s="55"/>
      <c r="D40" s="8">
        <v>438934.5515</v>
      </c>
      <c r="E40" s="8">
        <v>665969</v>
      </c>
      <c r="F40" s="46">
        <v>65.909156657441997</v>
      </c>
      <c r="G40" s="9"/>
      <c r="H40" s="9"/>
      <c r="I40" s="8">
        <v>24195.701000000001</v>
      </c>
      <c r="J40" s="46">
        <v>5.5123710168895199</v>
      </c>
      <c r="K40" s="9"/>
      <c r="L40" s="9"/>
      <c r="M40" s="9"/>
      <c r="N40" s="8">
        <v>5053105.6785000004</v>
      </c>
      <c r="O40" s="8">
        <v>31803643.340300001</v>
      </c>
      <c r="P40" s="8">
        <v>2364</v>
      </c>
      <c r="Q40" s="8">
        <v>2227</v>
      </c>
      <c r="R40" s="8">
        <v>6.1517736865738701</v>
      </c>
      <c r="S40" s="8">
        <v>220.843616751269</v>
      </c>
      <c r="T40" s="8">
        <v>220.27336326897199</v>
      </c>
      <c r="U40" s="47">
        <v>0.25888444877511002</v>
      </c>
    </row>
    <row r="41" spans="1:21" ht="12" thickBot="1">
      <c r="A41" s="65"/>
      <c r="B41" s="54" t="s">
        <v>61</v>
      </c>
      <c r="C41" s="55"/>
      <c r="D41" s="9"/>
      <c r="E41" s="8">
        <v>148342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65"/>
      <c r="B42" s="54" t="s">
        <v>62</v>
      </c>
      <c r="C42" s="55"/>
      <c r="D42" s="9"/>
      <c r="E42" s="8">
        <v>57512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66"/>
      <c r="B43" s="54" t="s">
        <v>37</v>
      </c>
      <c r="C43" s="55"/>
      <c r="D43" s="10">
        <v>24992.843400000002</v>
      </c>
      <c r="E43" s="11"/>
      <c r="F43" s="11"/>
      <c r="G43" s="11"/>
      <c r="H43" s="11"/>
      <c r="I43" s="10">
        <v>2111.9079999999999</v>
      </c>
      <c r="J43" s="48">
        <v>8.4500509453838308</v>
      </c>
      <c r="K43" s="11"/>
      <c r="L43" s="11"/>
      <c r="M43" s="11"/>
      <c r="N43" s="10">
        <v>519141.3885</v>
      </c>
      <c r="O43" s="10">
        <v>2831368.8344999999</v>
      </c>
      <c r="P43" s="10">
        <v>51</v>
      </c>
      <c r="Q43" s="10">
        <v>55</v>
      </c>
      <c r="R43" s="10">
        <v>-7.2727272727272796</v>
      </c>
      <c r="S43" s="10">
        <v>571.274509803922</v>
      </c>
      <c r="T43" s="10">
        <v>750.06363636363596</v>
      </c>
      <c r="U43" s="49">
        <v>-23.836527714701301</v>
      </c>
    </row>
  </sheetData>
  <mergeCells count="41"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37:C37"/>
    <mergeCell ref="B38:C38"/>
    <mergeCell ref="B23:C23"/>
    <mergeCell ref="B36:C36"/>
    <mergeCell ref="B25:C25"/>
    <mergeCell ref="B26:C26"/>
    <mergeCell ref="B27:C27"/>
    <mergeCell ref="B28:C28"/>
    <mergeCell ref="B29:C29"/>
    <mergeCell ref="B30:C30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6384" width="9" style="18"/>
  </cols>
  <sheetData>
    <row r="1" spans="1:8">
      <c r="A1" s="67" t="s">
        <v>70</v>
      </c>
      <c r="B1" s="67" t="s">
        <v>38</v>
      </c>
      <c r="C1" s="67" t="s">
        <v>39</v>
      </c>
      <c r="D1" s="67" t="s">
        <v>40</v>
      </c>
      <c r="E1" s="67" t="s">
        <v>41</v>
      </c>
      <c r="F1" s="67" t="s">
        <v>63</v>
      </c>
      <c r="G1" s="67" t="s">
        <v>41</v>
      </c>
      <c r="H1" s="67" t="s">
        <v>64</v>
      </c>
    </row>
    <row r="2" spans="1:8">
      <c r="A2" s="18">
        <v>1</v>
      </c>
      <c r="B2" s="18">
        <v>12</v>
      </c>
      <c r="C2" s="18">
        <v>68313</v>
      </c>
      <c r="D2" s="18">
        <v>542958.49738119706</v>
      </c>
      <c r="E2" s="18">
        <v>481373.44515555602</v>
      </c>
      <c r="F2" s="18">
        <v>61585.052225640997</v>
      </c>
      <c r="G2" s="18">
        <v>481373.44515555602</v>
      </c>
      <c r="H2" s="18">
        <v>0.11342497174771</v>
      </c>
    </row>
    <row r="3" spans="1:8">
      <c r="A3" s="18">
        <v>2</v>
      </c>
      <c r="B3" s="18">
        <v>13</v>
      </c>
      <c r="C3" s="18">
        <v>16448.27</v>
      </c>
      <c r="D3" s="18">
        <v>100996.503056093</v>
      </c>
      <c r="E3" s="18">
        <v>81787.7855153165</v>
      </c>
      <c r="F3" s="18">
        <v>19208.717540776001</v>
      </c>
      <c r="G3" s="18">
        <v>81787.7855153165</v>
      </c>
      <c r="H3" s="18">
        <v>0.19019190723967599</v>
      </c>
    </row>
    <row r="4" spans="1:8">
      <c r="A4" s="18">
        <v>3</v>
      </c>
      <c r="B4" s="18">
        <v>14</v>
      </c>
      <c r="C4" s="18">
        <v>123181</v>
      </c>
      <c r="D4" s="18">
        <v>151369.94119487199</v>
      </c>
      <c r="E4" s="18">
        <v>117606.308787179</v>
      </c>
      <c r="F4" s="18">
        <v>33763.632407692297</v>
      </c>
      <c r="G4" s="18">
        <v>117606.308787179</v>
      </c>
      <c r="H4" s="18">
        <v>0.22305374594963601</v>
      </c>
    </row>
    <row r="5" spans="1:8">
      <c r="A5" s="18">
        <v>4</v>
      </c>
      <c r="B5" s="18">
        <v>15</v>
      </c>
      <c r="C5" s="18">
        <v>3544</v>
      </c>
      <c r="D5" s="18">
        <v>47251.4841521368</v>
      </c>
      <c r="E5" s="18">
        <v>38825.096353846202</v>
      </c>
      <c r="F5" s="18">
        <v>8426.3877982905997</v>
      </c>
      <c r="G5" s="18">
        <v>38825.096353846202</v>
      </c>
      <c r="H5" s="18">
        <v>0.17833064822175601</v>
      </c>
    </row>
    <row r="6" spans="1:8">
      <c r="A6" s="18">
        <v>5</v>
      </c>
      <c r="B6" s="18">
        <v>16</v>
      </c>
      <c r="C6" s="18">
        <v>3678</v>
      </c>
      <c r="D6" s="18">
        <v>143070.42648632501</v>
      </c>
      <c r="E6" s="18">
        <v>147797.21348888901</v>
      </c>
      <c r="F6" s="18">
        <v>-4726.7870025640996</v>
      </c>
      <c r="G6" s="18">
        <v>147797.21348888901</v>
      </c>
      <c r="H6" s="18">
        <v>-3.3038183492211097E-2</v>
      </c>
    </row>
    <row r="7" spans="1:8">
      <c r="A7" s="18">
        <v>6</v>
      </c>
      <c r="B7" s="18">
        <v>17</v>
      </c>
      <c r="C7" s="18">
        <v>19677</v>
      </c>
      <c r="D7" s="18">
        <v>269086.54868290602</v>
      </c>
      <c r="E7" s="18">
        <v>214478.404276068</v>
      </c>
      <c r="F7" s="18">
        <v>54608.1444068376</v>
      </c>
      <c r="G7" s="18">
        <v>214478.404276068</v>
      </c>
      <c r="H7" s="18">
        <v>0.202938960249508</v>
      </c>
    </row>
    <row r="8" spans="1:8">
      <c r="A8" s="18">
        <v>7</v>
      </c>
      <c r="B8" s="18">
        <v>18</v>
      </c>
      <c r="C8" s="18">
        <v>38597</v>
      </c>
      <c r="D8" s="18">
        <v>146594.26063589699</v>
      </c>
      <c r="E8" s="18">
        <v>131195.39696410301</v>
      </c>
      <c r="F8" s="18">
        <v>15398.863671794899</v>
      </c>
      <c r="G8" s="18">
        <v>131195.39696410301</v>
      </c>
      <c r="H8" s="18">
        <v>0.105044110219579</v>
      </c>
    </row>
    <row r="9" spans="1:8">
      <c r="A9" s="18">
        <v>8</v>
      </c>
      <c r="B9" s="18">
        <v>19</v>
      </c>
      <c r="C9" s="18">
        <v>20704</v>
      </c>
      <c r="D9" s="18">
        <v>113723.814020513</v>
      </c>
      <c r="E9" s="18">
        <v>98030.220042735004</v>
      </c>
      <c r="F9" s="18">
        <v>15693.5939777778</v>
      </c>
      <c r="G9" s="18">
        <v>98030.220042735004</v>
      </c>
      <c r="H9" s="18">
        <v>0.13799742923629901</v>
      </c>
    </row>
    <row r="10" spans="1:8">
      <c r="A10" s="18">
        <v>9</v>
      </c>
      <c r="B10" s="18">
        <v>21</v>
      </c>
      <c r="C10" s="18">
        <v>590227</v>
      </c>
      <c r="D10" s="18">
        <v>1120404.9879999999</v>
      </c>
      <c r="E10" s="18">
        <v>1194884.6302</v>
      </c>
      <c r="F10" s="18">
        <v>-74479.642200000002</v>
      </c>
      <c r="G10" s="18">
        <v>1194884.6302</v>
      </c>
      <c r="H10" s="18">
        <v>-6.6475643180553198E-2</v>
      </c>
    </row>
    <row r="11" spans="1:8">
      <c r="A11" s="18">
        <v>10</v>
      </c>
      <c r="B11" s="18">
        <v>22</v>
      </c>
      <c r="C11" s="18">
        <v>33529</v>
      </c>
      <c r="D11" s="18">
        <v>377190.16246153798</v>
      </c>
      <c r="E11" s="18">
        <v>325675.799353846</v>
      </c>
      <c r="F11" s="18">
        <v>51514.363107692297</v>
      </c>
      <c r="G11" s="18">
        <v>325675.799353846</v>
      </c>
      <c r="H11" s="18">
        <v>0.13657398372086399</v>
      </c>
    </row>
    <row r="12" spans="1:8">
      <c r="A12" s="18">
        <v>11</v>
      </c>
      <c r="B12" s="18">
        <v>23</v>
      </c>
      <c r="C12" s="18">
        <v>314754.33</v>
      </c>
      <c r="D12" s="18">
        <v>1552895.9823128199</v>
      </c>
      <c r="E12" s="18">
        <v>1390689.3933401699</v>
      </c>
      <c r="F12" s="18">
        <v>162206.58897265</v>
      </c>
      <c r="G12" s="18">
        <v>1390689.3933401699</v>
      </c>
      <c r="H12" s="18">
        <v>0.104454252454865</v>
      </c>
    </row>
    <row r="13" spans="1:8">
      <c r="A13" s="18">
        <v>12</v>
      </c>
      <c r="B13" s="18">
        <v>24</v>
      </c>
      <c r="C13" s="18">
        <v>29852</v>
      </c>
      <c r="D13" s="18">
        <v>424708.28734786302</v>
      </c>
      <c r="E13" s="18">
        <v>389482.84840085497</v>
      </c>
      <c r="F13" s="18">
        <v>35225.438947008501</v>
      </c>
      <c r="G13" s="18">
        <v>389482.84840085497</v>
      </c>
      <c r="H13" s="18">
        <v>8.2940314555615596E-2</v>
      </c>
    </row>
    <row r="14" spans="1:8">
      <c r="A14" s="18">
        <v>13</v>
      </c>
      <c r="B14" s="18">
        <v>25</v>
      </c>
      <c r="C14" s="18">
        <v>73753</v>
      </c>
      <c r="D14" s="18">
        <v>665598.40240000002</v>
      </c>
      <c r="E14" s="18">
        <v>625377.18119999999</v>
      </c>
      <c r="F14" s="18">
        <v>40221.2212</v>
      </c>
      <c r="G14" s="18">
        <v>625377.18119999999</v>
      </c>
      <c r="H14" s="18">
        <v>6.0428662471200698E-2</v>
      </c>
    </row>
    <row r="15" spans="1:8">
      <c r="A15" s="18">
        <v>14</v>
      </c>
      <c r="B15" s="18">
        <v>26</v>
      </c>
      <c r="C15" s="18">
        <v>69339</v>
      </c>
      <c r="D15" s="18">
        <v>332783.69539852499</v>
      </c>
      <c r="E15" s="18">
        <v>311948.34222389403</v>
      </c>
      <c r="F15" s="18">
        <v>20835.353174631298</v>
      </c>
      <c r="G15" s="18">
        <v>311948.34222389403</v>
      </c>
      <c r="H15" s="18">
        <v>6.2609296857767893E-2</v>
      </c>
    </row>
    <row r="16" spans="1:8">
      <c r="A16" s="18">
        <v>15</v>
      </c>
      <c r="B16" s="18">
        <v>27</v>
      </c>
      <c r="C16" s="18">
        <v>196661.53899999999</v>
      </c>
      <c r="D16" s="18">
        <v>1061021.41366991</v>
      </c>
      <c r="E16" s="18">
        <v>948818.10850442504</v>
      </c>
      <c r="F16" s="18">
        <v>112203.30516548701</v>
      </c>
      <c r="G16" s="18">
        <v>948818.10850442504</v>
      </c>
      <c r="H16" s="18">
        <v>0.1057502739529</v>
      </c>
    </row>
    <row r="17" spans="1:8">
      <c r="A17" s="18">
        <v>16</v>
      </c>
      <c r="B17" s="18">
        <v>29</v>
      </c>
      <c r="C17" s="18">
        <v>250943</v>
      </c>
      <c r="D17" s="18">
        <v>2701459.0330555602</v>
      </c>
      <c r="E17" s="18">
        <v>2662251.0826094002</v>
      </c>
      <c r="F17" s="18">
        <v>39207.950446153802</v>
      </c>
      <c r="G17" s="18">
        <v>2662251.0826094002</v>
      </c>
      <c r="H17" s="18">
        <v>1.4513620220183999E-2</v>
      </c>
    </row>
    <row r="18" spans="1:8">
      <c r="A18" s="18">
        <v>17</v>
      </c>
      <c r="B18" s="18">
        <v>31</v>
      </c>
      <c r="C18" s="18">
        <v>46911.648999999998</v>
      </c>
      <c r="D18" s="18">
        <v>281529.21467238502</v>
      </c>
      <c r="E18" s="18">
        <v>236746.233285636</v>
      </c>
      <c r="F18" s="18">
        <v>44782.981386748703</v>
      </c>
      <c r="G18" s="18">
        <v>236746.233285636</v>
      </c>
      <c r="H18" s="18">
        <v>0.15907045895347899</v>
      </c>
    </row>
    <row r="19" spans="1:8">
      <c r="A19" s="18">
        <v>18</v>
      </c>
      <c r="B19" s="18">
        <v>32</v>
      </c>
      <c r="C19" s="18">
        <v>12765.33</v>
      </c>
      <c r="D19" s="18">
        <v>211806.461822154</v>
      </c>
      <c r="E19" s="18">
        <v>190843.28306496999</v>
      </c>
      <c r="F19" s="18">
        <v>20963.178757183799</v>
      </c>
      <c r="G19" s="18">
        <v>190843.28306496999</v>
      </c>
      <c r="H19" s="18">
        <v>9.8973272943796306E-2</v>
      </c>
    </row>
    <row r="20" spans="1:8">
      <c r="A20" s="18">
        <v>19</v>
      </c>
      <c r="B20" s="18">
        <v>33</v>
      </c>
      <c r="C20" s="18">
        <v>82549.648000000001</v>
      </c>
      <c r="D20" s="18">
        <v>628707.93671905296</v>
      </c>
      <c r="E20" s="18">
        <v>512580.66755597101</v>
      </c>
      <c r="F20" s="18">
        <v>116127.269163082</v>
      </c>
      <c r="G20" s="18">
        <v>512580.66755597101</v>
      </c>
      <c r="H20" s="18">
        <v>0.18470781483863399</v>
      </c>
    </row>
    <row r="21" spans="1:8">
      <c r="A21" s="18">
        <v>20</v>
      </c>
      <c r="B21" s="18">
        <v>34</v>
      </c>
      <c r="C21" s="18">
        <v>46667.084000000003</v>
      </c>
      <c r="D21" s="18">
        <v>213391.472061818</v>
      </c>
      <c r="E21" s="18">
        <v>153066.87068324999</v>
      </c>
      <c r="F21" s="18">
        <v>60324.601378567997</v>
      </c>
      <c r="G21" s="18">
        <v>153066.87068324999</v>
      </c>
      <c r="H21" s="18">
        <v>0.28269452755399799</v>
      </c>
    </row>
    <row r="22" spans="1:8">
      <c r="A22" s="18">
        <v>21</v>
      </c>
      <c r="B22" s="18">
        <v>35</v>
      </c>
      <c r="C22" s="18">
        <v>31516.198</v>
      </c>
      <c r="D22" s="18">
        <v>747306.11671946896</v>
      </c>
      <c r="E22" s="18">
        <v>687820.01335434697</v>
      </c>
      <c r="F22" s="18">
        <v>59486.103365122399</v>
      </c>
      <c r="G22" s="18">
        <v>687820.01335434697</v>
      </c>
      <c r="H22" s="18">
        <v>7.9600717877507804E-2</v>
      </c>
    </row>
    <row r="23" spans="1:8">
      <c r="A23" s="18">
        <v>22</v>
      </c>
      <c r="B23" s="18">
        <v>36</v>
      </c>
      <c r="C23" s="18">
        <v>118073.837</v>
      </c>
      <c r="D23" s="18">
        <v>523683.56997522101</v>
      </c>
      <c r="E23" s="18">
        <v>433105.77943274798</v>
      </c>
      <c r="F23" s="18">
        <v>90577.790542473696</v>
      </c>
      <c r="G23" s="18">
        <v>433105.77943274798</v>
      </c>
      <c r="H23" s="18">
        <v>0.17296282666794299</v>
      </c>
    </row>
    <row r="24" spans="1:8">
      <c r="A24" s="18">
        <v>23</v>
      </c>
      <c r="B24" s="18">
        <v>37</v>
      </c>
      <c r="C24" s="18">
        <v>154077.98199999999</v>
      </c>
      <c r="D24" s="18">
        <v>1052445.36754956</v>
      </c>
      <c r="E24" s="18">
        <v>915614.38923216704</v>
      </c>
      <c r="F24" s="18">
        <v>136830.97831739101</v>
      </c>
      <c r="G24" s="18">
        <v>915614.38923216704</v>
      </c>
      <c r="H24" s="18">
        <v>0.130012428707799</v>
      </c>
    </row>
    <row r="25" spans="1:8">
      <c r="A25" s="18">
        <v>24</v>
      </c>
      <c r="B25" s="18">
        <v>38</v>
      </c>
      <c r="C25" s="18">
        <v>177575.01500000001</v>
      </c>
      <c r="D25" s="18">
        <v>782717.24313271302</v>
      </c>
      <c r="E25" s="18">
        <v>780819.250135398</v>
      </c>
      <c r="F25" s="18">
        <v>1897.9929973148801</v>
      </c>
      <c r="G25" s="18">
        <v>780819.250135398</v>
      </c>
      <c r="H25" s="18">
        <v>2.4248769449851798E-3</v>
      </c>
    </row>
    <row r="26" spans="1:8">
      <c r="A26" s="18">
        <v>25</v>
      </c>
      <c r="B26" s="18">
        <v>39</v>
      </c>
      <c r="C26" s="18">
        <v>109937.262</v>
      </c>
      <c r="D26" s="18">
        <v>127739.8063593</v>
      </c>
      <c r="E26" s="18">
        <v>98499.335343609506</v>
      </c>
      <c r="F26" s="18">
        <v>29240.471015690098</v>
      </c>
      <c r="G26" s="18">
        <v>98499.335343609506</v>
      </c>
      <c r="H26" s="18">
        <v>0.228906492416656</v>
      </c>
    </row>
    <row r="27" spans="1:8">
      <c r="A27" s="18">
        <v>26</v>
      </c>
      <c r="B27" s="18">
        <v>40</v>
      </c>
      <c r="C27" s="18">
        <v>41</v>
      </c>
      <c r="D27" s="18">
        <v>133.16249999999999</v>
      </c>
      <c r="E27" s="18">
        <v>105.22239999999999</v>
      </c>
      <c r="F27" s="18">
        <v>27.940100000000001</v>
      </c>
      <c r="G27" s="18">
        <v>105.22239999999999</v>
      </c>
      <c r="H27" s="18">
        <v>0.20981958133858999</v>
      </c>
    </row>
    <row r="28" spans="1:8">
      <c r="A28" s="18">
        <v>27</v>
      </c>
      <c r="B28" s="18">
        <v>42</v>
      </c>
      <c r="C28" s="18">
        <v>6780.1769999999997</v>
      </c>
      <c r="D28" s="18">
        <v>118678.00659999999</v>
      </c>
      <c r="E28" s="18">
        <v>104155.01300000001</v>
      </c>
      <c r="F28" s="18">
        <v>14522.9936</v>
      </c>
      <c r="G28" s="18">
        <v>104155.01300000001</v>
      </c>
      <c r="H28" s="18">
        <v>0.12237308340499201</v>
      </c>
    </row>
    <row r="29" spans="1:8">
      <c r="A29" s="18">
        <v>28</v>
      </c>
      <c r="B29" s="18">
        <v>75</v>
      </c>
      <c r="C29" s="18">
        <v>559</v>
      </c>
      <c r="D29" s="18">
        <v>343654.70940170903</v>
      </c>
      <c r="E29" s="18">
        <v>339085.92675213702</v>
      </c>
      <c r="F29" s="18">
        <v>4568.7826495726504</v>
      </c>
      <c r="G29" s="18">
        <v>339085.92675213702</v>
      </c>
      <c r="H29" s="18">
        <v>1.32946894792355E-2</v>
      </c>
    </row>
    <row r="30" spans="1:8">
      <c r="A30" s="18">
        <v>29</v>
      </c>
      <c r="B30" s="18">
        <v>76</v>
      </c>
      <c r="C30" s="18">
        <v>2402</v>
      </c>
      <c r="D30" s="18">
        <v>438934.54517350398</v>
      </c>
      <c r="E30" s="18">
        <v>414738.85167094</v>
      </c>
      <c r="F30" s="18">
        <v>24195.6935025641</v>
      </c>
      <c r="G30" s="18">
        <v>414738.85167094</v>
      </c>
      <c r="H30" s="18">
        <v>5.5123693882421401E-2</v>
      </c>
    </row>
    <row r="31" spans="1:8">
      <c r="A31" s="18">
        <v>30</v>
      </c>
      <c r="B31" s="18">
        <v>99</v>
      </c>
      <c r="C31" s="18">
        <v>51</v>
      </c>
      <c r="D31" s="18">
        <v>24992.843582179899</v>
      </c>
      <c r="E31" s="18">
        <v>22880.936010891801</v>
      </c>
      <c r="F31" s="18">
        <v>2111.9075712880999</v>
      </c>
      <c r="G31" s="18">
        <v>22880.936010891801</v>
      </c>
      <c r="H31" s="18">
        <v>8.4500491684504103E-2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2013-07-12T02:32:21Z</dcterms:modified>
</cp:coreProperties>
</file>