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K5" s="1"/>
  <c r="I6"/>
  <c r="I7"/>
  <c r="K7" s="1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K32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9" l="1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K23"/>
  <c r="K21"/>
  <c r="G27"/>
  <c r="L27" s="1"/>
  <c r="G23"/>
  <c r="L23" s="1"/>
  <c r="G21"/>
  <c r="L21" s="1"/>
  <c r="G18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G16"/>
  <c r="L16" s="1"/>
  <c r="G12"/>
  <c r="L12" s="1"/>
  <c r="L11"/>
  <c r="G8"/>
  <c r="L8" s="1"/>
  <c r="L7"/>
  <c r="J3"/>
  <c r="L39"/>
  <c r="L20"/>
  <c r="L18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<sst xmlns="http://schemas.openxmlformats.org/spreadsheetml/2006/main" count="144" uniqueCount="101">
  <si>
    <t>日销售总额</t>
  </si>
  <si>
    <t>销售预算金额</t>
  </si>
  <si>
    <t>销售预算完成率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</si>
  <si>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</si>
  <si>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</si>
  <si>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</si>
  <si>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</si>
  <si>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</si>
  <si>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</si>
  <si>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</si>
  <si>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</si>
  <si>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</si>
  <si>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</si>
  <si>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</si>
  <si>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</si>
  <si>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</si>
  <si>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</si>
  <si>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</si>
  <si>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</si>
  <si>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</si>
  <si>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</si>
  <si>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</si>
  <si>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</si>
  <si>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</si>
  <si>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</si>
  <si>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</si>
  <si>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</si>
  <si>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</si>
  <si>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</si>
  <si>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</si>
  <si>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</si>
  <si>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</si>
  <si>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</si>
  <si>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</si>
  <si>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</si>
  <si>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</si>
  <si>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</si>
  <si>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</si>
  <si>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</si>
  <si>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</si>
  <si>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</si>
  <si>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</si>
  <si>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</si>
  <si>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</si>
  <si>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</si>
  <si>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</si>
  <si>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</si>
  <si>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</si>
  <si>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</si>
  <si>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</si>
  <si>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</si>
  <si>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</si>
  <si>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</si>
  <si>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</si>
  <si>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</si>
  <si>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</si>
  <si>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</si>
  <si>
    <t>41-周转筐</t>
  </si>
  <si>
    <t>71-黑电</t>
  </si>
  <si>
    <t>72-空调</t>
  </si>
  <si>
    <t>73-冰箱</t>
  </si>
  <si>
    <t>77-洗衣机</t>
  </si>
  <si>
    <t>78-厨卫</t>
  </si>
  <si>
    <t xml:space="preserve">   </t>
  </si>
  <si>
    <t>PROFIT</t>
  </si>
  <si>
    <t>PROFIT_RATE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</si>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</sst>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b/>
      <sz val="11"/>
      <color indexed="64"/>
      <name val="Arial Narrow"/>
      <family val="2"/>
    </font>
    <font>
      <sz val="11"/>
      <color indexed="64"/>
      <name val="Arial Narrow"/>
      <family val="2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9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24" fillId="0" borderId="0" xfId="0" applyNumberFormat="1" applyFont="1" applyAlignment="1"/>
    <xf numFmtId="0" fontId="0" fillId="0" borderId="0" xfId="0" applyAlignment="1"/>
    <xf numFmtId="0" fontId="25" fillId="0" borderId="0" xfId="0" applyNumberFormat="1" applyFont="1" applyAlignment="1"/>
    <xf numFmtId="0" fontId="0" fillId="0" borderId="0" xfId="0" applyNumberFormat="1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6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7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8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7393133f13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9" Type="http://schemas.openxmlformats.org/officeDocument/2006/relationships/hyperlink" Target="cid:bbbaca6d2" TargetMode="External"/><Relationship Id="rId3" Type="http://schemas.openxmlformats.org/officeDocument/2006/relationships/image" Target="cid:650096f013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42" Type="http://schemas.openxmlformats.org/officeDocument/2006/relationships/image" Target="cid:c0d5d5a813" TargetMode="External"/><Relationship Id="rId7" Type="http://schemas.openxmlformats.org/officeDocument/2006/relationships/hyperlink" Target="cid:7393130e2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0" Type="http://schemas.openxmlformats.org/officeDocument/2006/relationships/image" Target="cid:883d555513" TargetMode="External"/><Relationship Id="rId29" Type="http://schemas.openxmlformats.org/officeDocument/2006/relationships/hyperlink" Target="cid:a1ed1ff62" TargetMode="External"/><Relationship Id="rId41" Type="http://schemas.openxmlformats.org/officeDocument/2006/relationships/hyperlink" Target="cid:c0d5d587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10" Type="http://schemas.openxmlformats.org/officeDocument/2006/relationships/image" Target="cid:7395293113" TargetMode="External"/><Relationship Id="rId19" Type="http://schemas.openxmlformats.org/officeDocument/2006/relationships/hyperlink" Target="cid:883d552c2" TargetMode="External"/><Relationship Id="rId31" Type="http://schemas.openxmlformats.org/officeDocument/2006/relationships/hyperlink" Target="cid:a711f70c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0" sqref="N10"/>
    </sheetView>
  </sheetViews>
  <sheetFormatPr defaultRowHeight="11.25"/>
  <cols>
    <col min="1" max="1" width="7.75" style="1" customWidth="1"/>
    <col min="2" max="2" width="3" style="22" bestFit="1" customWidth="1"/>
    <col min="3" max="4" width="9" style="1"/>
    <col min="5" max="5" width="10.5" style="1" bestFit="1" customWidth="1"/>
    <col min="6" max="6" width="12.25" style="44" bestFit="1" customWidth="1"/>
    <col min="7" max="7" width="10.5" style="1" bestFit="1" customWidth="1"/>
    <col min="8" max="8" width="9" style="44"/>
    <col min="9" max="12" width="9.75" style="12" bestFit="1" customWidth="1"/>
    <col min="13" max="16384" width="9" style="1"/>
  </cols>
  <sheetData>
    <row r="1" spans="1:12">
      <c r="A1" s="23"/>
      <c r="B1" s="24"/>
      <c r="C1" s="25"/>
      <c r="D1" s="26"/>
      <c r="E1" s="27" t="s">
        <v>0</v>
      </c>
      <c r="F1" s="41" t="s">
        <v>3</v>
      </c>
      <c r="G1" s="28" t="s">
        <v>98</v>
      </c>
      <c r="H1" s="41" t="s">
        <v>4</v>
      </c>
      <c r="I1" s="35" t="s">
        <v>96</v>
      </c>
      <c r="J1" s="36" t="s">
        <v>97</v>
      </c>
      <c r="K1" s="37" t="s">
        <v>99</v>
      </c>
      <c r="L1" s="37" t="s">
        <v>100</v>
      </c>
    </row>
    <row r="2" spans="1:12">
      <c r="A2" s="29" t="s">
        <v>5</v>
      </c>
      <c r="B2" s="30"/>
      <c r="C2" s="54" t="s">
        <v>6</v>
      </c>
      <c r="D2" s="54"/>
      <c r="E2" s="31"/>
      <c r="F2" s="42"/>
      <c r="G2" s="32"/>
      <c r="H2" s="42"/>
      <c r="I2" s="38"/>
      <c r="J2" s="39"/>
      <c r="K2" s="40"/>
      <c r="L2" s="40"/>
    </row>
    <row r="3" spans="1:12">
      <c r="A3" s="55" t="s">
        <v>7</v>
      </c>
      <c r="B3" s="55"/>
      <c r="C3" s="55"/>
      <c r="D3" s="55"/>
      <c r="E3" s="33">
        <f>RA!D7</f>
        <v>14252126.0704</v>
      </c>
      <c r="F3" s="43">
        <f>RA!I7</f>
        <v>1591041.1255000001</v>
      </c>
      <c r="G3" s="34">
        <f>E3-F3</f>
        <v>12661084.944899999</v>
      </c>
      <c r="H3" s="45">
        <f>RA!J7</f>
        <v>11.163535304423201</v>
      </c>
      <c r="I3" s="38">
        <f>SUM(I4:I39)</f>
        <v>14252129.241740124</v>
      </c>
      <c r="J3" s="39">
        <f>SUM(J4:J39)</f>
        <v>12661085.10786291</v>
      </c>
      <c r="K3" s="40">
        <f>E3-I3</f>
        <v>-3.171340124681592</v>
      </c>
      <c r="L3" s="40">
        <f>G3-J3</f>
        <v>-0.16296291165053844</v>
      </c>
    </row>
    <row r="4" spans="1:12">
      <c r="A4" s="56">
        <f>RA!A8</f>
        <v>41463</v>
      </c>
      <c r="B4" s="30">
        <v>12</v>
      </c>
      <c r="C4" s="53" t="s">
        <v>8</v>
      </c>
      <c r="D4" s="53"/>
      <c r="E4" s="33">
        <f>RA!D8</f>
        <v>529184.71160000004</v>
      </c>
      <c r="F4" s="43">
        <f>RA!I8</f>
        <v>82576.319799999997</v>
      </c>
      <c r="G4" s="34">
        <f t="shared" ref="G4:G39" si="0">E4-F4</f>
        <v>446608.39180000004</v>
      </c>
      <c r="H4" s="45">
        <f>RA!J8</f>
        <v>15.6044416986895</v>
      </c>
      <c r="I4" s="38">
        <f>VLOOKUP(B4,RMS!B:D,3,FALSE)</f>
        <v>529185.15902307699</v>
      </c>
      <c r="J4" s="39">
        <f>VLOOKUP(B4,RMS!B:E,4,FALSE)</f>
        <v>446608.39741794899</v>
      </c>
      <c r="K4" s="40">
        <f t="shared" ref="K4:K39" si="1">E4-I4</f>
        <v>-0.44742307695560157</v>
      </c>
      <c r="L4" s="40">
        <f t="shared" ref="L4:L39" si="2">G4-J4</f>
        <v>-5.6179489474743605E-3</v>
      </c>
    </row>
    <row r="5" spans="1:12">
      <c r="A5" s="56"/>
      <c r="B5" s="30">
        <v>13</v>
      </c>
      <c r="C5" s="53" t="s">
        <v>9</v>
      </c>
      <c r="D5" s="53"/>
      <c r="E5" s="33">
        <f>RA!D9</f>
        <v>110408.1781</v>
      </c>
      <c r="F5" s="43">
        <f>RA!I9</f>
        <v>22019.438399999999</v>
      </c>
      <c r="G5" s="34">
        <f t="shared" si="0"/>
        <v>88388.739700000006</v>
      </c>
      <c r="H5" s="45">
        <f>RA!J9</f>
        <v>19.943666111450899</v>
      </c>
      <c r="I5" s="38">
        <f>VLOOKUP(B5,RMS!B:D,3,FALSE)</f>
        <v>110408.17931958201</v>
      </c>
      <c r="J5" s="39">
        <f>VLOOKUP(B5,RMS!B:E,4,FALSE)</f>
        <v>88388.737852946098</v>
      </c>
      <c r="K5" s="40">
        <f t="shared" si="1"/>
        <v>-1.2195820017950609E-3</v>
      </c>
      <c r="L5" s="40">
        <f t="shared" si="2"/>
        <v>1.8470539071131498E-3</v>
      </c>
    </row>
    <row r="6" spans="1:12">
      <c r="A6" s="56"/>
      <c r="B6" s="30">
        <v>14</v>
      </c>
      <c r="C6" s="53" t="s">
        <v>10</v>
      </c>
      <c r="D6" s="53"/>
      <c r="E6" s="33">
        <f>RA!D10</f>
        <v>152838.723</v>
      </c>
      <c r="F6" s="43">
        <f>RA!I10</f>
        <v>33731.396500000003</v>
      </c>
      <c r="G6" s="34">
        <f t="shared" si="0"/>
        <v>119107.3265</v>
      </c>
      <c r="H6" s="45">
        <f>RA!J10</f>
        <v>22.069928247175898</v>
      </c>
      <c r="I6" s="38">
        <f>VLOOKUP(B6,RMS!B:D,3,FALSE)</f>
        <v>152840.94270341899</v>
      </c>
      <c r="J6" s="39">
        <f>VLOOKUP(B6,RMS!B:E,4,FALSE)</f>
        <v>119107.32695213699</v>
      </c>
      <c r="K6" s="40">
        <f t="shared" si="1"/>
        <v>-2.2197034189885017</v>
      </c>
      <c r="L6" s="40">
        <f t="shared" si="2"/>
        <v>-4.5213699922896922E-4</v>
      </c>
    </row>
    <row r="7" spans="1:12">
      <c r="A7" s="56"/>
      <c r="B7" s="30">
        <v>15</v>
      </c>
      <c r="C7" s="53" t="s">
        <v>11</v>
      </c>
      <c r="D7" s="53"/>
      <c r="E7" s="33">
        <f>RA!D11</f>
        <v>47138.881800000003</v>
      </c>
      <c r="F7" s="43">
        <f>RA!I11</f>
        <v>10877.1823</v>
      </c>
      <c r="G7" s="34">
        <f t="shared" si="0"/>
        <v>36261.699500000002</v>
      </c>
      <c r="H7" s="45">
        <f>RA!J11</f>
        <v>23.074756728743601</v>
      </c>
      <c r="I7" s="38">
        <f>VLOOKUP(B7,RMS!B:D,3,FALSE)</f>
        <v>47138.898448717897</v>
      </c>
      <c r="J7" s="39">
        <f>VLOOKUP(B7,RMS!B:E,4,FALSE)</f>
        <v>36261.699535042702</v>
      </c>
      <c r="K7" s="40">
        <f t="shared" si="1"/>
        <v>-1.6648717893986031E-2</v>
      </c>
      <c r="L7" s="40">
        <f t="shared" si="2"/>
        <v>-3.504269989207387E-5</v>
      </c>
    </row>
    <row r="8" spans="1:12">
      <c r="A8" s="56"/>
      <c r="B8" s="30">
        <v>16</v>
      </c>
      <c r="C8" s="53" t="s">
        <v>12</v>
      </c>
      <c r="D8" s="53"/>
      <c r="E8" s="33">
        <f>RA!D12</f>
        <v>168468.97469999999</v>
      </c>
      <c r="F8" s="43">
        <f>RA!I12</f>
        <v>-9510.3696999999993</v>
      </c>
      <c r="G8" s="34">
        <f t="shared" si="0"/>
        <v>177979.3444</v>
      </c>
      <c r="H8" s="45">
        <f>RA!J12</f>
        <v>-5.6451757464159398</v>
      </c>
      <c r="I8" s="38">
        <f>VLOOKUP(B8,RMS!B:D,3,FALSE)</f>
        <v>168468.99077094</v>
      </c>
      <c r="J8" s="39">
        <f>VLOOKUP(B8,RMS!B:E,4,FALSE)</f>
        <v>177979.34282906001</v>
      </c>
      <c r="K8" s="40">
        <f t="shared" si="1"/>
        <v>-1.6070940007921308E-2</v>
      </c>
      <c r="L8" s="40">
        <f t="shared" si="2"/>
        <v>1.5709399885963649E-3</v>
      </c>
    </row>
    <row r="9" spans="1:12">
      <c r="A9" s="56"/>
      <c r="B9" s="30">
        <v>17</v>
      </c>
      <c r="C9" s="53" t="s">
        <v>13</v>
      </c>
      <c r="D9" s="53"/>
      <c r="E9" s="33">
        <f>RA!D13</f>
        <v>282733.79869999998</v>
      </c>
      <c r="F9" s="43">
        <f>RA!I13</f>
        <v>55094.424400000004</v>
      </c>
      <c r="G9" s="34">
        <f t="shared" si="0"/>
        <v>227639.37429999997</v>
      </c>
      <c r="H9" s="45">
        <f>RA!J13</f>
        <v>19.486324115943098</v>
      </c>
      <c r="I9" s="38">
        <f>VLOOKUP(B9,RMS!B:D,3,FALSE)</f>
        <v>282733.91227435903</v>
      </c>
      <c r="J9" s="39">
        <f>VLOOKUP(B9,RMS!B:E,4,FALSE)</f>
        <v>227639.37374102601</v>
      </c>
      <c r="K9" s="40">
        <f t="shared" si="1"/>
        <v>-0.11357435904210433</v>
      </c>
      <c r="L9" s="40">
        <f t="shared" si="2"/>
        <v>5.589739594142884E-4</v>
      </c>
    </row>
    <row r="10" spans="1:12">
      <c r="A10" s="56"/>
      <c r="B10" s="30">
        <v>18</v>
      </c>
      <c r="C10" s="53" t="s">
        <v>14</v>
      </c>
      <c r="D10" s="53"/>
      <c r="E10" s="33">
        <f>RA!D14</f>
        <v>152679.50109999999</v>
      </c>
      <c r="F10" s="43">
        <f>RA!I14</f>
        <v>17745.466400000001</v>
      </c>
      <c r="G10" s="34">
        <f t="shared" si="0"/>
        <v>134934.03469999999</v>
      </c>
      <c r="H10" s="45">
        <f>RA!J14</f>
        <v>11.6226908472653</v>
      </c>
      <c r="I10" s="38">
        <f>VLOOKUP(B10,RMS!B:D,3,FALSE)</f>
        <v>152679.483558974</v>
      </c>
      <c r="J10" s="39">
        <f>VLOOKUP(B10,RMS!B:E,4,FALSE)</f>
        <v>134934.03352905999</v>
      </c>
      <c r="K10" s="40">
        <f t="shared" si="1"/>
        <v>1.7541025998070836E-2</v>
      </c>
      <c r="L10" s="40">
        <f t="shared" si="2"/>
        <v>1.1709399987012148E-3</v>
      </c>
    </row>
    <row r="11" spans="1:12">
      <c r="A11" s="56"/>
      <c r="B11" s="30">
        <v>19</v>
      </c>
      <c r="C11" s="53" t="s">
        <v>15</v>
      </c>
      <c r="D11" s="53"/>
      <c r="E11" s="33">
        <f>RA!D15</f>
        <v>100590.7117</v>
      </c>
      <c r="F11" s="43">
        <f>RA!I15</f>
        <v>14683.580099999999</v>
      </c>
      <c r="G11" s="34">
        <f t="shared" si="0"/>
        <v>85907.131599999993</v>
      </c>
      <c r="H11" s="45">
        <f>RA!J15</f>
        <v>14.597351834821501</v>
      </c>
      <c r="I11" s="38">
        <f>VLOOKUP(B11,RMS!B:D,3,FALSE)</f>
        <v>100590.731621368</v>
      </c>
      <c r="J11" s="39">
        <f>VLOOKUP(B11,RMS!B:E,4,FALSE)</f>
        <v>85907.132215384598</v>
      </c>
      <c r="K11" s="40">
        <f t="shared" si="1"/>
        <v>-1.9921368002542295E-2</v>
      </c>
      <c r="L11" s="40">
        <f t="shared" si="2"/>
        <v>-6.1538460431620479E-4</v>
      </c>
    </row>
    <row r="12" spans="1:12">
      <c r="A12" s="56"/>
      <c r="B12" s="30">
        <v>21</v>
      </c>
      <c r="C12" s="53" t="s">
        <v>16</v>
      </c>
      <c r="D12" s="53"/>
      <c r="E12" s="33">
        <f>RA!D16</f>
        <v>783399.82680000004</v>
      </c>
      <c r="F12" s="43">
        <f>RA!I16</f>
        <v>68674.842300000004</v>
      </c>
      <c r="G12" s="34">
        <f t="shared" si="0"/>
        <v>714724.98450000002</v>
      </c>
      <c r="H12" s="45">
        <f>RA!J16</f>
        <v>8.7662570185291209</v>
      </c>
      <c r="I12" s="38">
        <f>VLOOKUP(B12,RMS!B:D,3,FALSE)</f>
        <v>783399.37029999995</v>
      </c>
      <c r="J12" s="39">
        <f>VLOOKUP(B12,RMS!B:E,4,FALSE)</f>
        <v>714724.98450000002</v>
      </c>
      <c r="K12" s="40">
        <f t="shared" si="1"/>
        <v>0.45650000008754432</v>
      </c>
      <c r="L12" s="40">
        <f t="shared" si="2"/>
        <v>0</v>
      </c>
    </row>
    <row r="13" spans="1:12">
      <c r="A13" s="56"/>
      <c r="B13" s="30">
        <v>22</v>
      </c>
      <c r="C13" s="53" t="s">
        <v>17</v>
      </c>
      <c r="D13" s="53"/>
      <c r="E13" s="33">
        <f>RA!D17</f>
        <v>365884.52409999998</v>
      </c>
      <c r="F13" s="43">
        <f>RA!I17</f>
        <v>50503.516799999998</v>
      </c>
      <c r="G13" s="34">
        <f t="shared" si="0"/>
        <v>315381.0073</v>
      </c>
      <c r="H13" s="45">
        <f>RA!J17</f>
        <v>13.803130078876199</v>
      </c>
      <c r="I13" s="38">
        <f>VLOOKUP(B13,RMS!B:D,3,FALSE)</f>
        <v>365884.56569743599</v>
      </c>
      <c r="J13" s="39">
        <f>VLOOKUP(B13,RMS!B:E,4,FALSE)</f>
        <v>315381.00614359003</v>
      </c>
      <c r="K13" s="40">
        <f t="shared" si="1"/>
        <v>-4.1597436007577926E-2</v>
      </c>
      <c r="L13" s="40">
        <f t="shared" si="2"/>
        <v>1.1564099695533514E-3</v>
      </c>
    </row>
    <row r="14" spans="1:12">
      <c r="A14" s="56"/>
      <c r="B14" s="30">
        <v>23</v>
      </c>
      <c r="C14" s="53" t="s">
        <v>18</v>
      </c>
      <c r="D14" s="53"/>
      <c r="E14" s="33">
        <f>RA!D18</f>
        <v>1536979.2231999999</v>
      </c>
      <c r="F14" s="43">
        <f>RA!I18</f>
        <v>188074.58350000001</v>
      </c>
      <c r="G14" s="34">
        <f t="shared" si="0"/>
        <v>1348904.6396999999</v>
      </c>
      <c r="H14" s="45">
        <f>RA!J18</f>
        <v>12.2366379884061</v>
      </c>
      <c r="I14" s="38">
        <f>VLOOKUP(B14,RMS!B:D,3,FALSE)</f>
        <v>1536979.3049675201</v>
      </c>
      <c r="J14" s="39">
        <f>VLOOKUP(B14,RMS!B:E,4,FALSE)</f>
        <v>1348904.63163504</v>
      </c>
      <c r="K14" s="40">
        <f t="shared" si="1"/>
        <v>-8.1767520168796182E-2</v>
      </c>
      <c r="L14" s="40">
        <f t="shared" si="2"/>
        <v>8.0649598967283964E-3</v>
      </c>
    </row>
    <row r="15" spans="1:12">
      <c r="A15" s="56"/>
      <c r="B15" s="30">
        <v>24</v>
      </c>
      <c r="C15" s="53" t="s">
        <v>19</v>
      </c>
      <c r="D15" s="53"/>
      <c r="E15" s="33">
        <f>RA!D19</f>
        <v>387769.92050000001</v>
      </c>
      <c r="F15" s="43">
        <f>RA!I19</f>
        <v>53006.643799999998</v>
      </c>
      <c r="G15" s="34">
        <f t="shared" si="0"/>
        <v>334763.27669999999</v>
      </c>
      <c r="H15" s="45">
        <f>RA!J19</f>
        <v>13.6696120554302</v>
      </c>
      <c r="I15" s="38">
        <f>VLOOKUP(B15,RMS!B:D,3,FALSE)</f>
        <v>387769.943497436</v>
      </c>
      <c r="J15" s="39">
        <f>VLOOKUP(B15,RMS!B:E,4,FALSE)</f>
        <v>334763.277441026</v>
      </c>
      <c r="K15" s="40">
        <f t="shared" si="1"/>
        <v>-2.2997435997240245E-2</v>
      </c>
      <c r="L15" s="40">
        <f t="shared" si="2"/>
        <v>-7.4102601502090693E-4</v>
      </c>
    </row>
    <row r="16" spans="1:12">
      <c r="A16" s="56"/>
      <c r="B16" s="30">
        <v>25</v>
      </c>
      <c r="C16" s="53" t="s">
        <v>20</v>
      </c>
      <c r="D16" s="53"/>
      <c r="E16" s="33">
        <f>RA!D20</f>
        <v>730437.31869999995</v>
      </c>
      <c r="F16" s="43">
        <f>RA!I20</f>
        <v>37591.4372</v>
      </c>
      <c r="G16" s="34">
        <f t="shared" si="0"/>
        <v>692845.8814999999</v>
      </c>
      <c r="H16" s="45">
        <f>RA!J20</f>
        <v>5.1464288909695304</v>
      </c>
      <c r="I16" s="38">
        <f>VLOOKUP(B16,RMS!B:D,3,FALSE)</f>
        <v>730437.32629999996</v>
      </c>
      <c r="J16" s="39">
        <f>VLOOKUP(B16,RMS!B:E,4,FALSE)</f>
        <v>692845.88150000002</v>
      </c>
      <c r="K16" s="40">
        <f t="shared" si="1"/>
        <v>-7.6000000117346644E-3</v>
      </c>
      <c r="L16" s="40">
        <f t="shared" si="2"/>
        <v>0</v>
      </c>
    </row>
    <row r="17" spans="1:12">
      <c r="A17" s="56"/>
      <c r="B17" s="30">
        <v>26</v>
      </c>
      <c r="C17" s="53" t="s">
        <v>21</v>
      </c>
      <c r="D17" s="53"/>
      <c r="E17" s="33">
        <f>RA!D21</f>
        <v>332938.36109999998</v>
      </c>
      <c r="F17" s="43">
        <f>RA!I21</f>
        <v>28028.558700000001</v>
      </c>
      <c r="G17" s="34">
        <f t="shared" si="0"/>
        <v>304909.80239999999</v>
      </c>
      <c r="H17" s="45">
        <f>RA!J21</f>
        <v>8.4185428820506107</v>
      </c>
      <c r="I17" s="38">
        <f>VLOOKUP(B17,RMS!B:D,3,FALSE)</f>
        <v>332938.22942664701</v>
      </c>
      <c r="J17" s="39">
        <f>VLOOKUP(B17,RMS!B:E,4,FALSE)</f>
        <v>304909.80239498499</v>
      </c>
      <c r="K17" s="40">
        <f t="shared" si="1"/>
        <v>0.13167335296748206</v>
      </c>
      <c r="L17" s="40">
        <f t="shared" si="2"/>
        <v>5.0149974413216114E-6</v>
      </c>
    </row>
    <row r="18" spans="1:12">
      <c r="A18" s="56"/>
      <c r="B18" s="30">
        <v>27</v>
      </c>
      <c r="C18" s="53" t="s">
        <v>22</v>
      </c>
      <c r="D18" s="53"/>
      <c r="E18" s="33">
        <f>RA!D22</f>
        <v>1093589.0781</v>
      </c>
      <c r="F18" s="43">
        <f>RA!I22</f>
        <v>127273.7982</v>
      </c>
      <c r="G18" s="34">
        <f t="shared" si="0"/>
        <v>966315.27990000008</v>
      </c>
      <c r="H18" s="45">
        <f>RA!J22</f>
        <v>11.638173857873999</v>
      </c>
      <c r="I18" s="38">
        <f>VLOOKUP(B18,RMS!B:D,3,FALSE)</f>
        <v>1093589.35829027</v>
      </c>
      <c r="J18" s="39">
        <f>VLOOKUP(B18,RMS!B:E,4,FALSE)</f>
        <v>966315.28208672605</v>
      </c>
      <c r="K18" s="40">
        <f t="shared" si="1"/>
        <v>-0.28019026992842555</v>
      </c>
      <c r="L18" s="40">
        <f t="shared" si="2"/>
        <v>-2.1867259638383985E-3</v>
      </c>
    </row>
    <row r="19" spans="1:12">
      <c r="A19" s="56"/>
      <c r="B19" s="30">
        <v>29</v>
      </c>
      <c r="C19" s="53" t="s">
        <v>23</v>
      </c>
      <c r="D19" s="53"/>
      <c r="E19" s="33">
        <f>RA!D23</f>
        <v>2208348.7525999998</v>
      </c>
      <c r="F19" s="43">
        <f>RA!I23</f>
        <v>224386.777</v>
      </c>
      <c r="G19" s="34">
        <f t="shared" si="0"/>
        <v>1983961.9755999998</v>
      </c>
      <c r="H19" s="45">
        <f>RA!J23</f>
        <v>10.1608397104768</v>
      </c>
      <c r="I19" s="38">
        <f>VLOOKUP(B19,RMS!B:D,3,FALSE)</f>
        <v>2208349.5067059798</v>
      </c>
      <c r="J19" s="39">
        <f>VLOOKUP(B19,RMS!B:E,4,FALSE)</f>
        <v>1983962.0068598301</v>
      </c>
      <c r="K19" s="40">
        <f t="shared" si="1"/>
        <v>-0.75410598004236817</v>
      </c>
      <c r="L19" s="40">
        <f t="shared" si="2"/>
        <v>-3.125983034260571E-2</v>
      </c>
    </row>
    <row r="20" spans="1:12">
      <c r="A20" s="56"/>
      <c r="B20" s="30">
        <v>31</v>
      </c>
      <c r="C20" s="53" t="s">
        <v>24</v>
      </c>
      <c r="D20" s="53"/>
      <c r="E20" s="33">
        <f>RA!D24</f>
        <v>270986.58429999999</v>
      </c>
      <c r="F20" s="43">
        <f>RA!I24</f>
        <v>44552.461600000002</v>
      </c>
      <c r="G20" s="34">
        <f t="shared" si="0"/>
        <v>226434.12269999998</v>
      </c>
      <c r="H20" s="45">
        <f>RA!J24</f>
        <v>16.440836624841001</v>
      </c>
      <c r="I20" s="38">
        <f>VLOOKUP(B20,RMS!B:D,3,FALSE)</f>
        <v>270986.59970676998</v>
      </c>
      <c r="J20" s="39">
        <f>VLOOKUP(B20,RMS!B:E,4,FALSE)</f>
        <v>226434.12218750201</v>
      </c>
      <c r="K20" s="40">
        <f t="shared" si="1"/>
        <v>-1.5406769991386682E-2</v>
      </c>
      <c r="L20" s="40">
        <f t="shared" si="2"/>
        <v>5.1249796524643898E-4</v>
      </c>
    </row>
    <row r="21" spans="1:12">
      <c r="A21" s="56"/>
      <c r="B21" s="30">
        <v>32</v>
      </c>
      <c r="C21" s="53" t="s">
        <v>25</v>
      </c>
      <c r="D21" s="53"/>
      <c r="E21" s="33">
        <f>RA!D25</f>
        <v>175271.7971</v>
      </c>
      <c r="F21" s="43">
        <f>RA!I25</f>
        <v>20565.524799999999</v>
      </c>
      <c r="G21" s="34">
        <f t="shared" si="0"/>
        <v>154706.27230000001</v>
      </c>
      <c r="H21" s="45">
        <f>RA!J25</f>
        <v>11.733504842348699</v>
      </c>
      <c r="I21" s="38">
        <f>VLOOKUP(B21,RMS!B:D,3,FALSE)</f>
        <v>175271.80136510101</v>
      </c>
      <c r="J21" s="39">
        <f>VLOOKUP(B21,RMS!B:E,4,FALSE)</f>
        <v>154706.27673536999</v>
      </c>
      <c r="K21" s="40">
        <f t="shared" si="1"/>
        <v>-4.2651010153349489E-3</v>
      </c>
      <c r="L21" s="40">
        <f t="shared" si="2"/>
        <v>-4.4353699777275324E-3</v>
      </c>
    </row>
    <row r="22" spans="1:12">
      <c r="A22" s="56"/>
      <c r="B22" s="30">
        <v>33</v>
      </c>
      <c r="C22" s="53" t="s">
        <v>26</v>
      </c>
      <c r="D22" s="53"/>
      <c r="E22" s="33">
        <f>RA!D26</f>
        <v>532612.446</v>
      </c>
      <c r="F22" s="43">
        <f>RA!I26</f>
        <v>116140.66869999999</v>
      </c>
      <c r="G22" s="34">
        <f t="shared" si="0"/>
        <v>416471.77730000002</v>
      </c>
      <c r="H22" s="45">
        <f>RA!J26</f>
        <v>21.805849557635</v>
      </c>
      <c r="I22" s="38">
        <f>VLOOKUP(B22,RMS!B:D,3,FALSE)</f>
        <v>532612.47916163702</v>
      </c>
      <c r="J22" s="39">
        <f>VLOOKUP(B22,RMS!B:E,4,FALSE)</f>
        <v>416471.88087570498</v>
      </c>
      <c r="K22" s="40">
        <f t="shared" si="1"/>
        <v>-3.3161637024022639E-2</v>
      </c>
      <c r="L22" s="40">
        <f t="shared" si="2"/>
        <v>-0.10357570496853441</v>
      </c>
    </row>
    <row r="23" spans="1:12">
      <c r="A23" s="56"/>
      <c r="B23" s="30">
        <v>34</v>
      </c>
      <c r="C23" s="53" t="s">
        <v>27</v>
      </c>
      <c r="D23" s="53"/>
      <c r="E23" s="33">
        <f>RA!D27</f>
        <v>218184.1777</v>
      </c>
      <c r="F23" s="43">
        <f>RA!I27</f>
        <v>60806.251100000001</v>
      </c>
      <c r="G23" s="34">
        <f t="shared" si="0"/>
        <v>157377.92660000001</v>
      </c>
      <c r="H23" s="45">
        <f>RA!J27</f>
        <v>27.869230363536101</v>
      </c>
      <c r="I23" s="38">
        <f>VLOOKUP(B23,RMS!B:D,3,FALSE)</f>
        <v>218184.134225399</v>
      </c>
      <c r="J23" s="39">
        <f>VLOOKUP(B23,RMS!B:E,4,FALSE)</f>
        <v>157377.926238955</v>
      </c>
      <c r="K23" s="40">
        <f t="shared" si="1"/>
        <v>4.3474600999616086E-2</v>
      </c>
      <c r="L23" s="40">
        <f t="shared" si="2"/>
        <v>3.6104500759392977E-4</v>
      </c>
    </row>
    <row r="24" spans="1:12">
      <c r="A24" s="56"/>
      <c r="B24" s="30">
        <v>35</v>
      </c>
      <c r="C24" s="53" t="s">
        <v>28</v>
      </c>
      <c r="D24" s="53"/>
      <c r="E24" s="33">
        <f>RA!D28</f>
        <v>744449.49569999997</v>
      </c>
      <c r="F24" s="43">
        <f>RA!I28</f>
        <v>31047.783200000002</v>
      </c>
      <c r="G24" s="34">
        <f t="shared" si="0"/>
        <v>713401.71250000002</v>
      </c>
      <c r="H24" s="45">
        <f>RA!J28</f>
        <v>4.1705694448494501</v>
      </c>
      <c r="I24" s="38">
        <f>VLOOKUP(B24,RMS!B:D,3,FALSE)</f>
        <v>744449.49534513301</v>
      </c>
      <c r="J24" s="39">
        <f>VLOOKUP(B24,RMS!B:E,4,FALSE)</f>
        <v>713401.73297069594</v>
      </c>
      <c r="K24" s="40">
        <f t="shared" si="1"/>
        <v>3.5486696287989616E-4</v>
      </c>
      <c r="L24" s="40">
        <f t="shared" si="2"/>
        <v>-2.047069591935724E-2</v>
      </c>
    </row>
    <row r="25" spans="1:12">
      <c r="A25" s="56"/>
      <c r="B25" s="30">
        <v>36</v>
      </c>
      <c r="C25" s="53" t="s">
        <v>29</v>
      </c>
      <c r="D25" s="53"/>
      <c r="E25" s="33">
        <f>RA!D29</f>
        <v>495131.80540000001</v>
      </c>
      <c r="F25" s="43">
        <f>RA!I29</f>
        <v>80438.236499999999</v>
      </c>
      <c r="G25" s="34">
        <f t="shared" si="0"/>
        <v>414693.56890000001</v>
      </c>
      <c r="H25" s="45">
        <f>RA!J29</f>
        <v>16.245822955165799</v>
      </c>
      <c r="I25" s="38">
        <f>VLOOKUP(B25,RMS!B:D,3,FALSE)</f>
        <v>495131.803960177</v>
      </c>
      <c r="J25" s="39">
        <f>VLOOKUP(B25,RMS!B:E,4,FALSE)</f>
        <v>414693.52389869501</v>
      </c>
      <c r="K25" s="40">
        <f t="shared" si="1"/>
        <v>1.4398230123333633E-3</v>
      </c>
      <c r="L25" s="40">
        <f t="shared" si="2"/>
        <v>4.5001304999459535E-2</v>
      </c>
    </row>
    <row r="26" spans="1:12">
      <c r="A26" s="56"/>
      <c r="B26" s="30">
        <v>37</v>
      </c>
      <c r="C26" s="53" t="s">
        <v>30</v>
      </c>
      <c r="D26" s="53"/>
      <c r="E26" s="33">
        <f>RA!D30</f>
        <v>1027982.9506</v>
      </c>
      <c r="F26" s="43">
        <f>RA!I30</f>
        <v>135874.32569999999</v>
      </c>
      <c r="G26" s="34">
        <f t="shared" si="0"/>
        <v>892108.62489999994</v>
      </c>
      <c r="H26" s="45">
        <f>RA!J30</f>
        <v>13.2175660715671</v>
      </c>
      <c r="I26" s="38">
        <f>VLOOKUP(B26,RMS!B:D,3,FALSE)</f>
        <v>1027982.95842301</v>
      </c>
      <c r="J26" s="39">
        <f>VLOOKUP(B26,RMS!B:E,4,FALSE)</f>
        <v>892108.62237304996</v>
      </c>
      <c r="K26" s="40">
        <f t="shared" si="1"/>
        <v>-7.8230099752545357E-3</v>
      </c>
      <c r="L26" s="40">
        <f t="shared" si="2"/>
        <v>2.5269499747082591E-3</v>
      </c>
    </row>
    <row r="27" spans="1:12">
      <c r="A27" s="56"/>
      <c r="B27" s="30">
        <v>38</v>
      </c>
      <c r="C27" s="53" t="s">
        <v>31</v>
      </c>
      <c r="D27" s="53"/>
      <c r="E27" s="33">
        <f>RA!D31</f>
        <v>765699.84770000004</v>
      </c>
      <c r="F27" s="43">
        <f>RA!I31</f>
        <v>10578.853499999999</v>
      </c>
      <c r="G27" s="34">
        <f t="shared" si="0"/>
        <v>755120.99420000007</v>
      </c>
      <c r="H27" s="45">
        <f>RA!J31</f>
        <v>1.38159273921454</v>
      </c>
      <c r="I27" s="38">
        <f>VLOOKUP(B27,RMS!B:D,3,FALSE)</f>
        <v>765699.734185901</v>
      </c>
      <c r="J27" s="39">
        <f>VLOOKUP(B27,RMS!B:E,4,FALSE)</f>
        <v>755121.00910088501</v>
      </c>
      <c r="K27" s="40">
        <f t="shared" si="1"/>
        <v>0.11351409903727472</v>
      </c>
      <c r="L27" s="40">
        <f t="shared" si="2"/>
        <v>-1.4900884940288961E-2</v>
      </c>
    </row>
    <row r="28" spans="1:12">
      <c r="A28" s="56"/>
      <c r="B28" s="30">
        <v>39</v>
      </c>
      <c r="C28" s="53" t="s">
        <v>32</v>
      </c>
      <c r="D28" s="53"/>
      <c r="E28" s="33">
        <f>RA!D32</f>
        <v>125234.91869999999</v>
      </c>
      <c r="F28" s="43">
        <f>RA!I32</f>
        <v>30044.0674</v>
      </c>
      <c r="G28" s="34">
        <f t="shared" si="0"/>
        <v>95190.851299999995</v>
      </c>
      <c r="H28" s="45">
        <f>RA!J32</f>
        <v>23.9901680073515</v>
      </c>
      <c r="I28" s="38">
        <f>VLOOKUP(B28,RMS!B:D,3,FALSE)</f>
        <v>125234.775770199</v>
      </c>
      <c r="J28" s="39">
        <f>VLOOKUP(B28,RMS!B:E,4,FALSE)</f>
        <v>95190.888712662694</v>
      </c>
      <c r="K28" s="40">
        <f t="shared" si="1"/>
        <v>0.14292980098980479</v>
      </c>
      <c r="L28" s="40">
        <f t="shared" si="2"/>
        <v>-3.741266269935295E-2</v>
      </c>
    </row>
    <row r="29" spans="1:12">
      <c r="A29" s="56"/>
      <c r="B29" s="30">
        <v>40</v>
      </c>
      <c r="C29" s="53" t="s">
        <v>33</v>
      </c>
      <c r="D29" s="53"/>
      <c r="E29" s="33">
        <f>RA!D33</f>
        <v>141.45320000000001</v>
      </c>
      <c r="F29" s="43">
        <f>RA!I33</f>
        <v>29.505700000000001</v>
      </c>
      <c r="G29" s="34">
        <f t="shared" si="0"/>
        <v>111.94750000000001</v>
      </c>
      <c r="H29" s="45">
        <f>RA!J33</f>
        <v>20.858983748688601</v>
      </c>
      <c r="I29" s="38">
        <f>VLOOKUP(B29,RMS!B:D,3,FALSE)</f>
        <v>141.45310000000001</v>
      </c>
      <c r="J29" s="39">
        <f>VLOOKUP(B29,RMS!B:E,4,FALSE)</f>
        <v>111.94750000000001</v>
      </c>
      <c r="K29" s="40">
        <f t="shared" si="1"/>
        <v>1.0000000000331966E-4</v>
      </c>
      <c r="L29" s="40">
        <f t="shared" si="2"/>
        <v>0</v>
      </c>
    </row>
    <row r="30" spans="1:12">
      <c r="A30" s="56"/>
      <c r="B30" s="30">
        <v>41</v>
      </c>
      <c r="C30" s="53" t="s">
        <v>57</v>
      </c>
      <c r="D30" s="53"/>
      <c r="E30" s="33">
        <f>RA!D34</f>
        <v>0</v>
      </c>
      <c r="F30" s="43">
        <f>RA!I34</f>
        <v>0</v>
      </c>
      <c r="G30" s="34">
        <f t="shared" si="0"/>
        <v>0</v>
      </c>
      <c r="H30" s="45">
        <f>RA!J34</f>
        <v>0</v>
      </c>
      <c r="I30" s="38">
        <v>0</v>
      </c>
      <c r="J30" s="39">
        <v>0</v>
      </c>
      <c r="K30" s="40">
        <f t="shared" si="1"/>
        <v>0</v>
      </c>
      <c r="L30" s="40">
        <f t="shared" si="2"/>
        <v>0</v>
      </c>
    </row>
    <row r="31" spans="1:12">
      <c r="A31" s="56"/>
      <c r="B31" s="30">
        <v>42</v>
      </c>
      <c r="C31" s="53" t="s">
        <v>34</v>
      </c>
      <c r="D31" s="53"/>
      <c r="E31" s="33">
        <f>RA!D35</f>
        <v>122235.3483</v>
      </c>
      <c r="F31" s="43">
        <f>RA!I35</f>
        <v>10788.2261</v>
      </c>
      <c r="G31" s="34">
        <f t="shared" si="0"/>
        <v>111447.1222</v>
      </c>
      <c r="H31" s="45">
        <f>RA!J35</f>
        <v>8.8257825989276508</v>
      </c>
      <c r="I31" s="38">
        <f>VLOOKUP(B31,RMS!B:D,3,FALSE)</f>
        <v>122235.34759999999</v>
      </c>
      <c r="J31" s="39">
        <f>VLOOKUP(B31,RMS!B:E,4,FALSE)</f>
        <v>111447.12420000001</v>
      </c>
      <c r="K31" s="40">
        <f t="shared" si="1"/>
        <v>7.0000000414438546E-4</v>
      </c>
      <c r="L31" s="40">
        <f t="shared" si="2"/>
        <v>-2.0000000076834112E-3</v>
      </c>
    </row>
    <row r="32" spans="1:12">
      <c r="A32" s="56"/>
      <c r="B32" s="30">
        <v>71</v>
      </c>
      <c r="C32" s="53" t="s">
        <v>58</v>
      </c>
      <c r="D32" s="53"/>
      <c r="E32" s="33">
        <f>RA!D36</f>
        <v>0</v>
      </c>
      <c r="F32" s="43">
        <f>RA!I36</f>
        <v>0</v>
      </c>
      <c r="G32" s="34">
        <f t="shared" si="0"/>
        <v>0</v>
      </c>
      <c r="H32" s="45">
        <f>RA!J36</f>
        <v>0</v>
      </c>
      <c r="I32" s="38">
        <v>0</v>
      </c>
      <c r="J32" s="39">
        <v>0</v>
      </c>
      <c r="K32" s="40">
        <f t="shared" si="1"/>
        <v>0</v>
      </c>
      <c r="L32" s="40">
        <f t="shared" si="2"/>
        <v>0</v>
      </c>
    </row>
    <row r="33" spans="1:12">
      <c r="A33" s="56"/>
      <c r="B33" s="30">
        <v>72</v>
      </c>
      <c r="C33" s="53" t="s">
        <v>59</v>
      </c>
      <c r="D33" s="53"/>
      <c r="E33" s="33">
        <f>RA!D37</f>
        <v>0</v>
      </c>
      <c r="F33" s="43">
        <f>RA!I37</f>
        <v>0</v>
      </c>
      <c r="G33" s="34">
        <f t="shared" si="0"/>
        <v>0</v>
      </c>
      <c r="H33" s="45">
        <f>RA!J37</f>
        <v>0</v>
      </c>
      <c r="I33" s="38">
        <v>0</v>
      </c>
      <c r="J33" s="39">
        <v>0</v>
      </c>
      <c r="K33" s="40">
        <f t="shared" si="1"/>
        <v>0</v>
      </c>
      <c r="L33" s="40">
        <f t="shared" si="2"/>
        <v>0</v>
      </c>
    </row>
    <row r="34" spans="1:12">
      <c r="A34" s="56"/>
      <c r="B34" s="30">
        <v>73</v>
      </c>
      <c r="C34" s="53" t="s">
        <v>60</v>
      </c>
      <c r="D34" s="53"/>
      <c r="E34" s="33">
        <f>RA!D38</f>
        <v>0</v>
      </c>
      <c r="F34" s="43">
        <f>RA!I38</f>
        <v>0</v>
      </c>
      <c r="G34" s="34">
        <f t="shared" si="0"/>
        <v>0</v>
      </c>
      <c r="H34" s="45">
        <f>RA!J38</f>
        <v>0</v>
      </c>
      <c r="I34" s="38">
        <v>0</v>
      </c>
      <c r="J34" s="39">
        <v>0</v>
      </c>
      <c r="K34" s="40">
        <f t="shared" si="1"/>
        <v>0</v>
      </c>
      <c r="L34" s="40">
        <f t="shared" si="2"/>
        <v>0</v>
      </c>
    </row>
    <row r="35" spans="1:12">
      <c r="A35" s="56"/>
      <c r="B35" s="30">
        <v>75</v>
      </c>
      <c r="C35" s="53" t="s">
        <v>35</v>
      </c>
      <c r="D35" s="53"/>
      <c r="E35" s="33">
        <f>RA!D39</f>
        <v>304847.00760000001</v>
      </c>
      <c r="F35" s="43">
        <f>RA!I39</f>
        <v>11769.519700000001</v>
      </c>
      <c r="G35" s="34">
        <f t="shared" si="0"/>
        <v>293077.48790000001</v>
      </c>
      <c r="H35" s="45">
        <f>RA!J39</f>
        <v>3.86079554877678</v>
      </c>
      <c r="I35" s="38">
        <f>VLOOKUP(B35,RMS!B:D,3,FALSE)</f>
        <v>304847.00854700903</v>
      </c>
      <c r="J35" s="39">
        <f>VLOOKUP(B35,RMS!B:E,4,FALSE)</f>
        <v>293077.487606838</v>
      </c>
      <c r="K35" s="40">
        <f t="shared" si="1"/>
        <v>-9.4700901536270976E-4</v>
      </c>
      <c r="L35" s="40">
        <f t="shared" si="2"/>
        <v>2.9316201107576489E-4</v>
      </c>
    </row>
    <row r="36" spans="1:12">
      <c r="A36" s="56"/>
      <c r="B36" s="30">
        <v>76</v>
      </c>
      <c r="C36" s="53" t="s">
        <v>36</v>
      </c>
      <c r="D36" s="53"/>
      <c r="E36" s="33">
        <f>RA!D40</f>
        <v>453266.48820000002</v>
      </c>
      <c r="F36" s="43">
        <f>RA!I40</f>
        <v>28510.737000000001</v>
      </c>
      <c r="G36" s="34">
        <f t="shared" si="0"/>
        <v>424755.7512</v>
      </c>
      <c r="H36" s="45">
        <f>RA!J40</f>
        <v>6.2900606469322504</v>
      </c>
      <c r="I36" s="38">
        <f>VLOOKUP(B36,RMS!B:D,3,FALSE)</f>
        <v>453266.48347008502</v>
      </c>
      <c r="J36" s="39">
        <f>VLOOKUP(B36,RMS!B:E,4,FALSE)</f>
        <v>424755.75373760698</v>
      </c>
      <c r="K36" s="40">
        <f t="shared" si="1"/>
        <v>4.7299150028266013E-3</v>
      </c>
      <c r="L36" s="40">
        <f t="shared" si="2"/>
        <v>-2.5376069825142622E-3</v>
      </c>
    </row>
    <row r="37" spans="1:12">
      <c r="A37" s="56"/>
      <c r="B37" s="30">
        <v>77</v>
      </c>
      <c r="C37" s="53" t="s">
        <v>61</v>
      </c>
      <c r="D37" s="53"/>
      <c r="E37" s="33">
        <f>RA!D41</f>
        <v>0</v>
      </c>
      <c r="F37" s="43">
        <f>RA!I41</f>
        <v>0</v>
      </c>
      <c r="G37" s="34">
        <f t="shared" si="0"/>
        <v>0</v>
      </c>
      <c r="H37" s="45">
        <f>RA!J41</f>
        <v>0</v>
      </c>
      <c r="I37" s="38">
        <v>0</v>
      </c>
      <c r="J37" s="39">
        <v>0</v>
      </c>
      <c r="K37" s="40">
        <f t="shared" si="1"/>
        <v>0</v>
      </c>
      <c r="L37" s="40">
        <f t="shared" si="2"/>
        <v>0</v>
      </c>
    </row>
    <row r="38" spans="1:12">
      <c r="A38" s="56"/>
      <c r="B38" s="30">
        <v>78</v>
      </c>
      <c r="C38" s="53" t="s">
        <v>62</v>
      </c>
      <c r="D38" s="53"/>
      <c r="E38" s="33">
        <f>RA!D42</f>
        <v>0</v>
      </c>
      <c r="F38" s="43">
        <f>RA!I42</f>
        <v>0</v>
      </c>
      <c r="G38" s="34">
        <f t="shared" si="0"/>
        <v>0</v>
      </c>
      <c r="H38" s="45">
        <f>RA!J42</f>
        <v>0</v>
      </c>
      <c r="I38" s="38">
        <v>0</v>
      </c>
      <c r="J38" s="39">
        <v>0</v>
      </c>
      <c r="K38" s="40">
        <f t="shared" si="1"/>
        <v>0</v>
      </c>
      <c r="L38" s="40">
        <f t="shared" si="2"/>
        <v>0</v>
      </c>
    </row>
    <row r="39" spans="1:12">
      <c r="A39" s="56"/>
      <c r="B39" s="30">
        <v>99</v>
      </c>
      <c r="C39" s="53" t="s">
        <v>37</v>
      </c>
      <c r="D39" s="53"/>
      <c r="E39" s="33">
        <f>RA!D43</f>
        <v>32691.2641</v>
      </c>
      <c r="F39" s="43">
        <f>RA!I43</f>
        <v>5137.3688000000002</v>
      </c>
      <c r="G39" s="34">
        <f t="shared" si="0"/>
        <v>27553.8953</v>
      </c>
      <c r="H39" s="45">
        <f>RA!J43</f>
        <v>15.7148062072032</v>
      </c>
      <c r="I39" s="38">
        <f>VLOOKUP(B39,RMS!B:D,3,FALSE)</f>
        <v>32691.2639739808</v>
      </c>
      <c r="J39" s="39">
        <f>VLOOKUP(B39,RMS!B:E,4,FALSE)</f>
        <v>27553.895091142898</v>
      </c>
      <c r="K39" s="40">
        <f t="shared" si="1"/>
        <v>1.2601920025190338E-4</v>
      </c>
      <c r="L39" s="40">
        <f t="shared" si="2"/>
        <v>2.0885710182483308E-4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46" t="s">
        <v>42</v>
      </c>
      <c r="W1" s="61"/>
    </row>
    <row r="2" spans="1:23" ht="12.7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46"/>
      <c r="W2" s="61"/>
    </row>
    <row r="3" spans="1:23" ht="23.25" thickBo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13" t="s">
        <v>43</v>
      </c>
      <c r="W3" s="61"/>
    </row>
    <row r="4" spans="1:23" ht="12.75" thickTop="1" thickBo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W4" s="61"/>
    </row>
    <row r="5" spans="1:23" ht="12.75" thickTop="1" thickBot="1">
      <c r="A5" s="2"/>
      <c r="B5" s="3"/>
      <c r="C5" s="4"/>
      <c r="D5" s="5" t="s">
        <v>0</v>
      </c>
      <c r="E5" s="5" t="s">
        <v>1</v>
      </c>
      <c r="F5" s="5" t="s">
        <v>2</v>
      </c>
      <c r="G5" s="5" t="s">
        <v>44</v>
      </c>
      <c r="H5" s="5" t="s">
        <v>45</v>
      </c>
      <c r="I5" s="5" t="s">
        <v>3</v>
      </c>
      <c r="J5" s="5" t="s">
        <v>4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14" t="s">
        <v>56</v>
      </c>
    </row>
    <row r="6" spans="1:23" ht="12" thickBot="1">
      <c r="A6" s="6" t="s">
        <v>5</v>
      </c>
      <c r="B6" s="62" t="s">
        <v>6</v>
      </c>
      <c r="C6" s="6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4" t="s">
        <v>7</v>
      </c>
      <c r="B7" s="65"/>
      <c r="C7" s="66"/>
      <c r="D7" s="7">
        <v>14252126.0704</v>
      </c>
      <c r="E7" s="7">
        <v>17375427</v>
      </c>
      <c r="F7" s="47">
        <v>82.024609066585796</v>
      </c>
      <c r="G7" s="16"/>
      <c r="H7" s="16"/>
      <c r="I7" s="7">
        <v>1591041.1255000001</v>
      </c>
      <c r="J7" s="47">
        <v>11.163535304423201</v>
      </c>
      <c r="K7" s="16"/>
      <c r="L7" s="16"/>
      <c r="M7" s="16"/>
      <c r="N7" s="7">
        <v>123093237.958</v>
      </c>
      <c r="O7" s="7">
        <v>981006210.69050002</v>
      </c>
      <c r="P7" s="7">
        <v>1539795</v>
      </c>
      <c r="Q7" s="7">
        <v>1880475</v>
      </c>
      <c r="R7" s="7">
        <v>-18.116699238224399</v>
      </c>
      <c r="S7" s="7">
        <v>10.6484803342003</v>
      </c>
      <c r="T7" s="7">
        <v>11.205606536486799</v>
      </c>
      <c r="U7" s="48">
        <v>-4.9718522640643199</v>
      </c>
    </row>
    <row r="8" spans="1:23" ht="12" thickBot="1">
      <c r="A8" s="67">
        <v>41463</v>
      </c>
      <c r="B8" s="57" t="s">
        <v>8</v>
      </c>
      <c r="C8" s="58"/>
      <c r="D8" s="8">
        <v>529184.71160000004</v>
      </c>
      <c r="E8" s="8">
        <v>540601</v>
      </c>
      <c r="F8" s="49">
        <v>97.888222848274395</v>
      </c>
      <c r="G8" s="9"/>
      <c r="H8" s="9"/>
      <c r="I8" s="8">
        <v>82576.319799999997</v>
      </c>
      <c r="J8" s="49">
        <v>15.6044416986895</v>
      </c>
      <c r="K8" s="9"/>
      <c r="L8" s="9"/>
      <c r="M8" s="9"/>
      <c r="N8" s="8">
        <v>4465596.1206999999</v>
      </c>
      <c r="O8" s="8">
        <v>29931366.3651</v>
      </c>
      <c r="P8" s="8">
        <v>48294</v>
      </c>
      <c r="Q8" s="8">
        <v>61306</v>
      </c>
      <c r="R8" s="8">
        <v>-21.224676214399899</v>
      </c>
      <c r="S8" s="8">
        <v>12.9155942767217</v>
      </c>
      <c r="T8" s="8">
        <v>13.092098326428101</v>
      </c>
      <c r="U8" s="50">
        <v>-1.34817235026445</v>
      </c>
    </row>
    <row r="9" spans="1:23" ht="12" thickBot="1">
      <c r="A9" s="68"/>
      <c r="B9" s="57" t="s">
        <v>9</v>
      </c>
      <c r="C9" s="58"/>
      <c r="D9" s="8">
        <v>110408.1781</v>
      </c>
      <c r="E9" s="8">
        <v>120081</v>
      </c>
      <c r="F9" s="49">
        <v>91.944752375479894</v>
      </c>
      <c r="G9" s="9"/>
      <c r="H9" s="9"/>
      <c r="I9" s="8">
        <v>22019.438399999999</v>
      </c>
      <c r="J9" s="49">
        <v>19.943666111450899</v>
      </c>
      <c r="K9" s="9"/>
      <c r="L9" s="9"/>
      <c r="M9" s="9"/>
      <c r="N9" s="8">
        <v>891514.37309999997</v>
      </c>
      <c r="O9" s="8">
        <v>5974489.5943999998</v>
      </c>
      <c r="P9" s="8">
        <v>9886</v>
      </c>
      <c r="Q9" s="8">
        <v>11774</v>
      </c>
      <c r="R9" s="8">
        <v>-16.035332087650801</v>
      </c>
      <c r="S9" s="8">
        <v>12.8968854946389</v>
      </c>
      <c r="T9" s="8">
        <v>13.162715304909099</v>
      </c>
      <c r="U9" s="50">
        <v>-2.0195666632028102</v>
      </c>
    </row>
    <row r="10" spans="1:23" ht="12" thickBot="1">
      <c r="A10" s="68"/>
      <c r="B10" s="57" t="s">
        <v>10</v>
      </c>
      <c r="C10" s="58"/>
      <c r="D10" s="8">
        <v>152838.723</v>
      </c>
      <c r="E10" s="8">
        <v>158461</v>
      </c>
      <c r="F10" s="49">
        <v>96.451949060021093</v>
      </c>
      <c r="G10" s="9"/>
      <c r="H10" s="9"/>
      <c r="I10" s="8">
        <v>33731.396500000003</v>
      </c>
      <c r="J10" s="49">
        <v>22.069928247175898</v>
      </c>
      <c r="K10" s="9"/>
      <c r="L10" s="9"/>
      <c r="M10" s="9"/>
      <c r="N10" s="8">
        <v>1324447.4498000001</v>
      </c>
      <c r="O10" s="8">
        <v>9735751.6122999992</v>
      </c>
      <c r="P10" s="8">
        <v>94986</v>
      </c>
      <c r="Q10" s="8">
        <v>114114</v>
      </c>
      <c r="R10" s="8">
        <v>-16.762185183237801</v>
      </c>
      <c r="S10" s="8">
        <v>1.9106408312804</v>
      </c>
      <c r="T10" s="8">
        <v>2.1318102073365202</v>
      </c>
      <c r="U10" s="50">
        <v>-10.374721694031701</v>
      </c>
    </row>
    <row r="11" spans="1:23" ht="12" thickBot="1">
      <c r="A11" s="68"/>
      <c r="B11" s="57" t="s">
        <v>11</v>
      </c>
      <c r="C11" s="58"/>
      <c r="D11" s="8">
        <v>47138.881800000003</v>
      </c>
      <c r="E11" s="8">
        <v>62548</v>
      </c>
      <c r="F11" s="49">
        <v>75.3643310737354</v>
      </c>
      <c r="G11" s="9"/>
      <c r="H11" s="9"/>
      <c r="I11" s="8">
        <v>10877.1823</v>
      </c>
      <c r="J11" s="49">
        <v>23.074756728743601</v>
      </c>
      <c r="K11" s="9"/>
      <c r="L11" s="9"/>
      <c r="M11" s="9"/>
      <c r="N11" s="8">
        <v>426368.73200000002</v>
      </c>
      <c r="O11" s="8">
        <v>3645189.0397000001</v>
      </c>
      <c r="P11" s="8">
        <v>3060</v>
      </c>
      <c r="Q11" s="8">
        <v>3928</v>
      </c>
      <c r="R11" s="8">
        <v>-22.097759674134402</v>
      </c>
      <c r="S11" s="8">
        <v>18.369934640522899</v>
      </c>
      <c r="T11" s="8">
        <v>18.508640529531601</v>
      </c>
      <c r="U11" s="50">
        <v>-0.749411545312473</v>
      </c>
    </row>
    <row r="12" spans="1:23" ht="12" thickBot="1">
      <c r="A12" s="68"/>
      <c r="B12" s="57" t="s">
        <v>12</v>
      </c>
      <c r="C12" s="58"/>
      <c r="D12" s="8">
        <v>168468.97469999999</v>
      </c>
      <c r="E12" s="8">
        <v>218971</v>
      </c>
      <c r="F12" s="49">
        <v>76.936660425353097</v>
      </c>
      <c r="G12" s="9"/>
      <c r="H12" s="9"/>
      <c r="I12" s="8">
        <v>-9510.3696999999993</v>
      </c>
      <c r="J12" s="49">
        <v>-5.6451757464159398</v>
      </c>
      <c r="K12" s="9"/>
      <c r="L12" s="9"/>
      <c r="M12" s="9"/>
      <c r="N12" s="8">
        <v>1525292.3023999999</v>
      </c>
      <c r="O12" s="8">
        <v>14566683.0832</v>
      </c>
      <c r="P12" s="8">
        <v>3192</v>
      </c>
      <c r="Q12" s="8">
        <v>4476</v>
      </c>
      <c r="R12" s="8">
        <v>-28.686327077748</v>
      </c>
      <c r="S12" s="8">
        <v>62.7005701754386</v>
      </c>
      <c r="T12" s="8">
        <v>58.506639857015202</v>
      </c>
      <c r="U12" s="50">
        <v>7.1682980404839096</v>
      </c>
    </row>
    <row r="13" spans="1:23" ht="12" thickBot="1">
      <c r="A13" s="68"/>
      <c r="B13" s="57" t="s">
        <v>13</v>
      </c>
      <c r="C13" s="58"/>
      <c r="D13" s="8">
        <v>282733.79869999998</v>
      </c>
      <c r="E13" s="8">
        <v>357816</v>
      </c>
      <c r="F13" s="49">
        <v>79.016533274085006</v>
      </c>
      <c r="G13" s="9"/>
      <c r="H13" s="9"/>
      <c r="I13" s="8">
        <v>55094.424400000004</v>
      </c>
      <c r="J13" s="49">
        <v>19.486324115943098</v>
      </c>
      <c r="K13" s="9"/>
      <c r="L13" s="9"/>
      <c r="M13" s="9"/>
      <c r="N13" s="8">
        <v>2398239.3906999999</v>
      </c>
      <c r="O13" s="8">
        <v>17128556.662999999</v>
      </c>
      <c r="P13" s="8">
        <v>17438</v>
      </c>
      <c r="Q13" s="8">
        <v>21568</v>
      </c>
      <c r="R13" s="8">
        <v>-19.148738872403602</v>
      </c>
      <c r="S13" s="8">
        <v>19.089205757540999</v>
      </c>
      <c r="T13" s="8">
        <v>18.927767062314501</v>
      </c>
      <c r="U13" s="50">
        <v>0.85291991757383601</v>
      </c>
    </row>
    <row r="14" spans="1:23" ht="12" thickBot="1">
      <c r="A14" s="68"/>
      <c r="B14" s="57" t="s">
        <v>14</v>
      </c>
      <c r="C14" s="58"/>
      <c r="D14" s="8">
        <v>152679.50109999999</v>
      </c>
      <c r="E14" s="8">
        <v>163905</v>
      </c>
      <c r="F14" s="49">
        <v>93.151216314328394</v>
      </c>
      <c r="G14" s="9"/>
      <c r="H14" s="9"/>
      <c r="I14" s="8">
        <v>17745.466400000001</v>
      </c>
      <c r="J14" s="49">
        <v>11.6226908472653</v>
      </c>
      <c r="K14" s="9"/>
      <c r="L14" s="9"/>
      <c r="M14" s="9"/>
      <c r="N14" s="8">
        <v>1269399.0626000001</v>
      </c>
      <c r="O14" s="8">
        <v>9895122.6849000007</v>
      </c>
      <c r="P14" s="8">
        <v>3500</v>
      </c>
      <c r="Q14" s="8">
        <v>4550</v>
      </c>
      <c r="R14" s="8">
        <v>-23.076923076923102</v>
      </c>
      <c r="S14" s="8">
        <v>51.237394285714302</v>
      </c>
      <c r="T14" s="8">
        <v>49.475832967033</v>
      </c>
      <c r="U14" s="50">
        <v>3.5604480269288099</v>
      </c>
    </row>
    <row r="15" spans="1:23" ht="12" thickBot="1">
      <c r="A15" s="68"/>
      <c r="B15" s="57" t="s">
        <v>15</v>
      </c>
      <c r="C15" s="58"/>
      <c r="D15" s="8">
        <v>100590.7117</v>
      </c>
      <c r="E15" s="8">
        <v>130922</v>
      </c>
      <c r="F15" s="49">
        <v>76.832550449886199</v>
      </c>
      <c r="G15" s="9"/>
      <c r="H15" s="9"/>
      <c r="I15" s="8">
        <v>14683.580099999999</v>
      </c>
      <c r="J15" s="49">
        <v>14.597351834821501</v>
      </c>
      <c r="K15" s="9"/>
      <c r="L15" s="9"/>
      <c r="M15" s="9"/>
      <c r="N15" s="8">
        <v>858580.18169999996</v>
      </c>
      <c r="O15" s="8">
        <v>6366231.9913999997</v>
      </c>
      <c r="P15" s="8">
        <v>5484</v>
      </c>
      <c r="Q15" s="8">
        <v>7727</v>
      </c>
      <c r="R15" s="8">
        <v>-29.028083344117999</v>
      </c>
      <c r="S15" s="8">
        <v>21.5582968636032</v>
      </c>
      <c r="T15" s="8">
        <v>21.773637893102102</v>
      </c>
      <c r="U15" s="50">
        <v>-0.98899885520334896</v>
      </c>
    </row>
    <row r="16" spans="1:23" ht="12" thickBot="1">
      <c r="A16" s="68"/>
      <c r="B16" s="57" t="s">
        <v>16</v>
      </c>
      <c r="C16" s="58"/>
      <c r="D16" s="8">
        <v>783399.82680000004</v>
      </c>
      <c r="E16" s="8">
        <v>910933</v>
      </c>
      <c r="F16" s="49">
        <v>85.999719715939605</v>
      </c>
      <c r="G16" s="9"/>
      <c r="H16" s="9"/>
      <c r="I16" s="8">
        <v>68674.842300000004</v>
      </c>
      <c r="J16" s="49">
        <v>8.7662570185291209</v>
      </c>
      <c r="K16" s="9"/>
      <c r="L16" s="9"/>
      <c r="M16" s="9"/>
      <c r="N16" s="8">
        <v>6638106.767</v>
      </c>
      <c r="O16" s="8">
        <v>53334102.177299999</v>
      </c>
      <c r="P16" s="8">
        <v>101113</v>
      </c>
      <c r="Q16" s="8">
        <v>124028</v>
      </c>
      <c r="R16" s="8">
        <v>-18.4756667849195</v>
      </c>
      <c r="S16" s="8">
        <v>9.0302380504979602</v>
      </c>
      <c r="T16" s="8">
        <v>9.4182482987712408</v>
      </c>
      <c r="U16" s="50">
        <v>-4.1197708529717696</v>
      </c>
    </row>
    <row r="17" spans="1:21" ht="12" thickBot="1">
      <c r="A17" s="68"/>
      <c r="B17" s="57" t="s">
        <v>17</v>
      </c>
      <c r="C17" s="58"/>
      <c r="D17" s="8">
        <v>365884.52409999998</v>
      </c>
      <c r="E17" s="8">
        <v>640028</v>
      </c>
      <c r="F17" s="49">
        <v>57.166955836307203</v>
      </c>
      <c r="G17" s="9"/>
      <c r="H17" s="9"/>
      <c r="I17" s="8">
        <v>50503.516799999998</v>
      </c>
      <c r="J17" s="49">
        <v>13.803130078876199</v>
      </c>
      <c r="K17" s="9"/>
      <c r="L17" s="9"/>
      <c r="M17" s="9"/>
      <c r="N17" s="8">
        <v>3209703.6230000001</v>
      </c>
      <c r="O17" s="8">
        <v>40061372.738799997</v>
      </c>
      <c r="P17" s="8">
        <v>13287</v>
      </c>
      <c r="Q17" s="8">
        <v>15767</v>
      </c>
      <c r="R17" s="8">
        <v>-15.7290543540306</v>
      </c>
      <c r="S17" s="8">
        <v>35.406786332505497</v>
      </c>
      <c r="T17" s="8">
        <v>28.853331642037201</v>
      </c>
      <c r="U17" s="50">
        <v>22.712991247500899</v>
      </c>
    </row>
    <row r="18" spans="1:21" ht="12" thickBot="1">
      <c r="A18" s="68"/>
      <c r="B18" s="57" t="s">
        <v>18</v>
      </c>
      <c r="C18" s="58"/>
      <c r="D18" s="8">
        <v>1536979.2231999999</v>
      </c>
      <c r="E18" s="8">
        <v>1658192</v>
      </c>
      <c r="F18" s="49">
        <v>92.690063828555395</v>
      </c>
      <c r="G18" s="9"/>
      <c r="H18" s="9"/>
      <c r="I18" s="8">
        <v>188074.58350000001</v>
      </c>
      <c r="J18" s="49">
        <v>12.2366379884061</v>
      </c>
      <c r="K18" s="9"/>
      <c r="L18" s="9"/>
      <c r="M18" s="9"/>
      <c r="N18" s="8">
        <v>12770083.9782</v>
      </c>
      <c r="O18" s="8">
        <v>93264257.231800005</v>
      </c>
      <c r="P18" s="8">
        <v>232588</v>
      </c>
      <c r="Q18" s="8">
        <v>277638</v>
      </c>
      <c r="R18" s="8">
        <v>-16.226165006231099</v>
      </c>
      <c r="S18" s="8">
        <v>7.7387773655562597</v>
      </c>
      <c r="T18" s="8">
        <v>7.8084128116468197</v>
      </c>
      <c r="U18" s="50">
        <v>-0.89180026428279402</v>
      </c>
    </row>
    <row r="19" spans="1:21" ht="12" thickBot="1">
      <c r="A19" s="68"/>
      <c r="B19" s="57" t="s">
        <v>19</v>
      </c>
      <c r="C19" s="58"/>
      <c r="D19" s="8">
        <v>387769.92050000001</v>
      </c>
      <c r="E19" s="8">
        <v>505160</v>
      </c>
      <c r="F19" s="49">
        <v>76.761802300261294</v>
      </c>
      <c r="G19" s="9"/>
      <c r="H19" s="9"/>
      <c r="I19" s="8">
        <v>53006.643799999998</v>
      </c>
      <c r="J19" s="49">
        <v>13.6696120554302</v>
      </c>
      <c r="K19" s="9"/>
      <c r="L19" s="9"/>
      <c r="M19" s="9"/>
      <c r="N19" s="8">
        <v>3362914.1140000001</v>
      </c>
      <c r="O19" s="8">
        <v>35418937.6712</v>
      </c>
      <c r="P19" s="8">
        <v>12716</v>
      </c>
      <c r="Q19" s="8">
        <v>14754</v>
      </c>
      <c r="R19" s="8">
        <v>-13.813203199132399</v>
      </c>
      <c r="S19" s="8">
        <v>36.038881723812501</v>
      </c>
      <c r="T19" s="8">
        <v>36.234485563237101</v>
      </c>
      <c r="U19" s="50">
        <v>-0.53982783633894604</v>
      </c>
    </row>
    <row r="20" spans="1:21" ht="12" thickBot="1">
      <c r="A20" s="68"/>
      <c r="B20" s="57" t="s">
        <v>20</v>
      </c>
      <c r="C20" s="58"/>
      <c r="D20" s="8">
        <v>730437.31869999995</v>
      </c>
      <c r="E20" s="8">
        <v>783803</v>
      </c>
      <c r="F20" s="49">
        <v>93.191442071541005</v>
      </c>
      <c r="G20" s="9"/>
      <c r="H20" s="9"/>
      <c r="I20" s="8">
        <v>37591.4372</v>
      </c>
      <c r="J20" s="49">
        <v>5.1464288909695304</v>
      </c>
      <c r="K20" s="9"/>
      <c r="L20" s="9"/>
      <c r="M20" s="9"/>
      <c r="N20" s="8">
        <v>7037872.2494999999</v>
      </c>
      <c r="O20" s="8">
        <v>57555003.1149</v>
      </c>
      <c r="P20" s="8">
        <v>51020</v>
      </c>
      <c r="Q20" s="8">
        <v>64282</v>
      </c>
      <c r="R20" s="8">
        <v>-20.630969789365601</v>
      </c>
      <c r="S20" s="8">
        <v>16.377741081928701</v>
      </c>
      <c r="T20" s="8">
        <v>20.8873322236396</v>
      </c>
      <c r="U20" s="50">
        <v>-21.590077150241001</v>
      </c>
    </row>
    <row r="21" spans="1:21" ht="12" thickBot="1">
      <c r="A21" s="68"/>
      <c r="B21" s="57" t="s">
        <v>21</v>
      </c>
      <c r="C21" s="58"/>
      <c r="D21" s="8">
        <v>332938.36109999998</v>
      </c>
      <c r="E21" s="8">
        <v>347470</v>
      </c>
      <c r="F21" s="49">
        <v>95.817872363081705</v>
      </c>
      <c r="G21" s="9"/>
      <c r="H21" s="9"/>
      <c r="I21" s="8">
        <v>28028.558700000001</v>
      </c>
      <c r="J21" s="49">
        <v>8.4185428820506107</v>
      </c>
      <c r="K21" s="9"/>
      <c r="L21" s="9"/>
      <c r="M21" s="9"/>
      <c r="N21" s="8">
        <v>2707783.6436999999</v>
      </c>
      <c r="O21" s="8">
        <v>19589184.781399999</v>
      </c>
      <c r="P21" s="8">
        <v>46797</v>
      </c>
      <c r="Q21" s="8">
        <v>56365</v>
      </c>
      <c r="R21" s="8">
        <v>-16.975073183713299</v>
      </c>
      <c r="S21" s="8">
        <v>8.1654958651195599</v>
      </c>
      <c r="T21" s="8">
        <v>8.0344201188680895</v>
      </c>
      <c r="U21" s="50">
        <v>1.63142758671093</v>
      </c>
    </row>
    <row r="22" spans="1:21" ht="12" thickBot="1">
      <c r="A22" s="68"/>
      <c r="B22" s="57" t="s">
        <v>22</v>
      </c>
      <c r="C22" s="58"/>
      <c r="D22" s="8">
        <v>1093589.0781</v>
      </c>
      <c r="E22" s="8">
        <v>1025984</v>
      </c>
      <c r="F22" s="49">
        <v>106.58929165562</v>
      </c>
      <c r="G22" s="9"/>
      <c r="H22" s="9"/>
      <c r="I22" s="8">
        <v>127273.7982</v>
      </c>
      <c r="J22" s="49">
        <v>11.638173857873999</v>
      </c>
      <c r="K22" s="9"/>
      <c r="L22" s="9"/>
      <c r="M22" s="9"/>
      <c r="N22" s="8">
        <v>8930192.7938000001</v>
      </c>
      <c r="O22" s="8">
        <v>74676852.424899995</v>
      </c>
      <c r="P22" s="8">
        <v>122881</v>
      </c>
      <c r="Q22" s="8">
        <v>146211</v>
      </c>
      <c r="R22" s="8">
        <v>-15.9563917899474</v>
      </c>
      <c r="S22" s="8">
        <v>10.3944170376218</v>
      </c>
      <c r="T22" s="8">
        <v>10.544671945339299</v>
      </c>
      <c r="U22" s="50">
        <v>-1.4249367689804699</v>
      </c>
    </row>
    <row r="23" spans="1:21" ht="12" thickBot="1">
      <c r="A23" s="68"/>
      <c r="B23" s="57" t="s">
        <v>23</v>
      </c>
      <c r="C23" s="58"/>
      <c r="D23" s="8">
        <v>2208348.7525999998</v>
      </c>
      <c r="E23" s="8">
        <v>2418606</v>
      </c>
      <c r="F23" s="49">
        <v>91.306676349930498</v>
      </c>
      <c r="G23" s="9"/>
      <c r="H23" s="9"/>
      <c r="I23" s="8">
        <v>224386.777</v>
      </c>
      <c r="J23" s="49">
        <v>10.1608397104768</v>
      </c>
      <c r="K23" s="9"/>
      <c r="L23" s="9"/>
      <c r="M23" s="9"/>
      <c r="N23" s="8">
        <v>19183078.3138</v>
      </c>
      <c r="O23" s="8">
        <v>149028370.2665</v>
      </c>
      <c r="P23" s="8">
        <v>168950</v>
      </c>
      <c r="Q23" s="8">
        <v>210100</v>
      </c>
      <c r="R23" s="8">
        <v>-19.585911470728199</v>
      </c>
      <c r="S23" s="8">
        <v>15.356716543356001</v>
      </c>
      <c r="T23" s="8">
        <v>15.7487921941932</v>
      </c>
      <c r="U23" s="50">
        <v>-2.4895601262792901</v>
      </c>
    </row>
    <row r="24" spans="1:21" ht="12" thickBot="1">
      <c r="A24" s="68"/>
      <c r="B24" s="57" t="s">
        <v>24</v>
      </c>
      <c r="C24" s="58"/>
      <c r="D24" s="8">
        <v>270986.58429999999</v>
      </c>
      <c r="E24" s="8">
        <v>347385</v>
      </c>
      <c r="F24" s="49">
        <v>78.007566331303906</v>
      </c>
      <c r="G24" s="9"/>
      <c r="H24" s="9"/>
      <c r="I24" s="8">
        <v>44552.461600000002</v>
      </c>
      <c r="J24" s="49">
        <v>16.440836624841001</v>
      </c>
      <c r="K24" s="9"/>
      <c r="L24" s="9"/>
      <c r="M24" s="9"/>
      <c r="N24" s="8">
        <v>2339645.2477000002</v>
      </c>
      <c r="O24" s="8">
        <v>16114610.405300001</v>
      </c>
      <c r="P24" s="8">
        <v>41354</v>
      </c>
      <c r="Q24" s="8">
        <v>51332</v>
      </c>
      <c r="R24" s="8">
        <v>-19.438167225122701</v>
      </c>
      <c r="S24" s="8">
        <v>7.6168762731537498</v>
      </c>
      <c r="T24" s="8">
        <v>7.9295260208057403</v>
      </c>
      <c r="U24" s="50">
        <v>-3.9428554346331599</v>
      </c>
    </row>
    <row r="25" spans="1:21" ht="12" thickBot="1">
      <c r="A25" s="68"/>
      <c r="B25" s="57" t="s">
        <v>25</v>
      </c>
      <c r="C25" s="58"/>
      <c r="D25" s="8">
        <v>175271.7971</v>
      </c>
      <c r="E25" s="8">
        <v>223010</v>
      </c>
      <c r="F25" s="49">
        <v>78.593694049594205</v>
      </c>
      <c r="G25" s="9"/>
      <c r="H25" s="9"/>
      <c r="I25" s="8">
        <v>20565.524799999999</v>
      </c>
      <c r="J25" s="49">
        <v>11.733504842348699</v>
      </c>
      <c r="K25" s="9"/>
      <c r="L25" s="9"/>
      <c r="M25" s="9"/>
      <c r="N25" s="8">
        <v>1619099.9441</v>
      </c>
      <c r="O25" s="8">
        <v>12378560.478499999</v>
      </c>
      <c r="P25" s="8">
        <v>17806</v>
      </c>
      <c r="Q25" s="8">
        <v>23815</v>
      </c>
      <c r="R25" s="8">
        <v>-25.2319966407726</v>
      </c>
      <c r="S25" s="8">
        <v>11.0414174997192</v>
      </c>
      <c r="T25" s="8">
        <v>11.8364473819022</v>
      </c>
      <c r="U25" s="50">
        <v>-6.7167947994138899</v>
      </c>
    </row>
    <row r="26" spans="1:21" ht="12" thickBot="1">
      <c r="A26" s="68"/>
      <c r="B26" s="57" t="s">
        <v>26</v>
      </c>
      <c r="C26" s="58"/>
      <c r="D26" s="8">
        <v>532612.446</v>
      </c>
      <c r="E26" s="8">
        <v>620558</v>
      </c>
      <c r="F26" s="49">
        <v>85.827988036573501</v>
      </c>
      <c r="G26" s="9"/>
      <c r="H26" s="9"/>
      <c r="I26" s="8">
        <v>116140.66869999999</v>
      </c>
      <c r="J26" s="49">
        <v>21.805849557635</v>
      </c>
      <c r="K26" s="9"/>
      <c r="L26" s="9"/>
      <c r="M26" s="9"/>
      <c r="N26" s="8">
        <v>4518670.6505000005</v>
      </c>
      <c r="O26" s="8">
        <v>33672128.522100002</v>
      </c>
      <c r="P26" s="8">
        <v>67180</v>
      </c>
      <c r="Q26" s="8">
        <v>82785</v>
      </c>
      <c r="R26" s="8">
        <v>-18.850033218578201</v>
      </c>
      <c r="S26" s="8">
        <v>9.0354478818100592</v>
      </c>
      <c r="T26" s="8">
        <v>9.00013155402549</v>
      </c>
      <c r="U26" s="50">
        <v>0.39239790632592503</v>
      </c>
    </row>
    <row r="27" spans="1:21" ht="12" thickBot="1">
      <c r="A27" s="68"/>
      <c r="B27" s="57" t="s">
        <v>27</v>
      </c>
      <c r="C27" s="58"/>
      <c r="D27" s="8">
        <v>218184.1777</v>
      </c>
      <c r="E27" s="8">
        <v>236161</v>
      </c>
      <c r="F27" s="49">
        <v>92.387895418803296</v>
      </c>
      <c r="G27" s="9"/>
      <c r="H27" s="9"/>
      <c r="I27" s="8">
        <v>60806.251100000001</v>
      </c>
      <c r="J27" s="49">
        <v>27.869230363536101</v>
      </c>
      <c r="K27" s="9"/>
      <c r="L27" s="9"/>
      <c r="M27" s="9"/>
      <c r="N27" s="8">
        <v>1807435.1798</v>
      </c>
      <c r="O27" s="8">
        <v>14195449.374500001</v>
      </c>
      <c r="P27" s="8">
        <v>46341</v>
      </c>
      <c r="Q27" s="8">
        <v>55019</v>
      </c>
      <c r="R27" s="8">
        <v>-15.772733055853401</v>
      </c>
      <c r="S27" s="8">
        <v>5.49254604777627</v>
      </c>
      <c r="T27" s="8">
        <v>5.4663898798596797</v>
      </c>
      <c r="U27" s="50">
        <v>0.47849071309298302</v>
      </c>
    </row>
    <row r="28" spans="1:21" ht="12" thickBot="1">
      <c r="A28" s="68"/>
      <c r="B28" s="57" t="s">
        <v>28</v>
      </c>
      <c r="C28" s="58"/>
      <c r="D28" s="8">
        <v>744449.49569999997</v>
      </c>
      <c r="E28" s="8">
        <v>685825</v>
      </c>
      <c r="F28" s="49">
        <v>108.54802547297101</v>
      </c>
      <c r="G28" s="9"/>
      <c r="H28" s="9"/>
      <c r="I28" s="8">
        <v>31047.783200000002</v>
      </c>
      <c r="J28" s="49">
        <v>4.1705694448494501</v>
      </c>
      <c r="K28" s="9"/>
      <c r="L28" s="9"/>
      <c r="M28" s="9"/>
      <c r="N28" s="8">
        <v>6418540.6847000001</v>
      </c>
      <c r="O28" s="8">
        <v>48197864.080399998</v>
      </c>
      <c r="P28" s="8">
        <v>59209</v>
      </c>
      <c r="Q28" s="8">
        <v>73253</v>
      </c>
      <c r="R28" s="8">
        <v>-19.171911048011701</v>
      </c>
      <c r="S28" s="8">
        <v>12.5850395818203</v>
      </c>
      <c r="T28" s="8">
        <v>13.217187064011</v>
      </c>
      <c r="U28" s="50">
        <v>-4.7827686717998201</v>
      </c>
    </row>
    <row r="29" spans="1:21" ht="12" thickBot="1">
      <c r="A29" s="68"/>
      <c r="B29" s="57" t="s">
        <v>29</v>
      </c>
      <c r="C29" s="58"/>
      <c r="D29" s="8">
        <v>495131.80540000001</v>
      </c>
      <c r="E29" s="8">
        <v>517296</v>
      </c>
      <c r="F29" s="49">
        <v>95.7153748337509</v>
      </c>
      <c r="G29" s="9"/>
      <c r="H29" s="9"/>
      <c r="I29" s="8">
        <v>80438.236499999999</v>
      </c>
      <c r="J29" s="49">
        <v>16.245822955165799</v>
      </c>
      <c r="K29" s="9"/>
      <c r="L29" s="9"/>
      <c r="M29" s="9"/>
      <c r="N29" s="8">
        <v>4032713.5373999998</v>
      </c>
      <c r="O29" s="8">
        <v>34895296.669399999</v>
      </c>
      <c r="P29" s="8">
        <v>184677</v>
      </c>
      <c r="Q29" s="8">
        <v>215643</v>
      </c>
      <c r="R29" s="8">
        <v>-14.3598447433953</v>
      </c>
      <c r="S29" s="8">
        <v>2.68451590994006</v>
      </c>
      <c r="T29" s="8">
        <v>2.88472912406153</v>
      </c>
      <c r="U29" s="50">
        <v>-6.9404510964822004</v>
      </c>
    </row>
    <row r="30" spans="1:21" ht="12" thickBot="1">
      <c r="A30" s="68"/>
      <c r="B30" s="57" t="s">
        <v>30</v>
      </c>
      <c r="C30" s="58"/>
      <c r="D30" s="8">
        <v>1027982.9506</v>
      </c>
      <c r="E30" s="8">
        <v>1115682</v>
      </c>
      <c r="F30" s="49">
        <v>92.139422398138507</v>
      </c>
      <c r="G30" s="9"/>
      <c r="H30" s="9"/>
      <c r="I30" s="8">
        <v>135874.32569999999</v>
      </c>
      <c r="J30" s="49">
        <v>13.2175660715671</v>
      </c>
      <c r="K30" s="9"/>
      <c r="L30" s="9"/>
      <c r="M30" s="9"/>
      <c r="N30" s="8">
        <v>8784004.8267999999</v>
      </c>
      <c r="O30" s="8">
        <v>77272725.262700006</v>
      </c>
      <c r="P30" s="8">
        <v>100574</v>
      </c>
      <c r="Q30" s="8">
        <v>128574</v>
      </c>
      <c r="R30" s="8">
        <v>-21.777342230933201</v>
      </c>
      <c r="S30" s="8">
        <v>11.5710674756895</v>
      </c>
      <c r="T30" s="8">
        <v>11.6953500676653</v>
      </c>
      <c r="U30" s="50">
        <v>-1.0626667116137101</v>
      </c>
    </row>
    <row r="31" spans="1:21" ht="12" thickBot="1">
      <c r="A31" s="68"/>
      <c r="B31" s="57" t="s">
        <v>31</v>
      </c>
      <c r="C31" s="58"/>
      <c r="D31" s="8">
        <v>765699.84770000004</v>
      </c>
      <c r="E31" s="8">
        <v>676346</v>
      </c>
      <c r="F31" s="49">
        <v>113.211262829972</v>
      </c>
      <c r="G31" s="9"/>
      <c r="H31" s="9"/>
      <c r="I31" s="8">
        <v>10578.853499999999</v>
      </c>
      <c r="J31" s="49">
        <v>1.38159273921454</v>
      </c>
      <c r="K31" s="9"/>
      <c r="L31" s="9"/>
      <c r="M31" s="9"/>
      <c r="N31" s="8">
        <v>7612843.1675000004</v>
      </c>
      <c r="O31" s="8">
        <v>57247775.566299997</v>
      </c>
      <c r="P31" s="8">
        <v>35685</v>
      </c>
      <c r="Q31" s="8">
        <v>50510</v>
      </c>
      <c r="R31" s="8">
        <v>-29.350623638883398</v>
      </c>
      <c r="S31" s="8">
        <v>23.821084511699599</v>
      </c>
      <c r="T31" s="8">
        <v>26.0556492456939</v>
      </c>
      <c r="U31" s="50">
        <v>-8.5761237915175901</v>
      </c>
    </row>
    <row r="32" spans="1:21" ht="12" thickBot="1">
      <c r="A32" s="68"/>
      <c r="B32" s="57" t="s">
        <v>32</v>
      </c>
      <c r="C32" s="58"/>
      <c r="D32" s="8">
        <v>125234.91869999999</v>
      </c>
      <c r="E32" s="8">
        <v>125957</v>
      </c>
      <c r="F32" s="49">
        <v>99.426723961351897</v>
      </c>
      <c r="G32" s="9"/>
      <c r="H32" s="9"/>
      <c r="I32" s="8">
        <v>30044.0674</v>
      </c>
      <c r="J32" s="49">
        <v>23.9901680073515</v>
      </c>
      <c r="K32" s="9"/>
      <c r="L32" s="9"/>
      <c r="M32" s="9"/>
      <c r="N32" s="8">
        <v>1008109.7447</v>
      </c>
      <c r="O32" s="8">
        <v>9348549.8413999993</v>
      </c>
      <c r="P32" s="8">
        <v>36429</v>
      </c>
      <c r="Q32" s="8">
        <v>40931</v>
      </c>
      <c r="R32" s="8">
        <v>-10.9989983142362</v>
      </c>
      <c r="S32" s="8">
        <v>4.0051431496884398</v>
      </c>
      <c r="T32" s="8">
        <v>4.1447450440986104</v>
      </c>
      <c r="U32" s="50">
        <v>-3.3681660252887902</v>
      </c>
    </row>
    <row r="33" spans="1:21" ht="12" thickBot="1">
      <c r="A33" s="68"/>
      <c r="B33" s="57" t="s">
        <v>33</v>
      </c>
      <c r="C33" s="58"/>
      <c r="D33" s="8">
        <v>141.45320000000001</v>
      </c>
      <c r="E33" s="9"/>
      <c r="F33" s="9"/>
      <c r="G33" s="9"/>
      <c r="H33" s="9"/>
      <c r="I33" s="8">
        <v>29.505700000000001</v>
      </c>
      <c r="J33" s="49">
        <v>20.858983748688601</v>
      </c>
      <c r="K33" s="9"/>
      <c r="L33" s="9"/>
      <c r="M33" s="9"/>
      <c r="N33" s="8">
        <v>959.61559999999997</v>
      </c>
      <c r="O33" s="8">
        <v>7326.1885000000002</v>
      </c>
      <c r="P33" s="8">
        <v>26</v>
      </c>
      <c r="Q33" s="8">
        <v>26</v>
      </c>
      <c r="R33" s="8">
        <v>0</v>
      </c>
      <c r="S33" s="8">
        <v>6.3653846153846203</v>
      </c>
      <c r="T33" s="8">
        <v>5.8461538461538503</v>
      </c>
      <c r="U33" s="50">
        <v>8.8815789473684301</v>
      </c>
    </row>
    <row r="34" spans="1:21" ht="12" thickBot="1">
      <c r="A34" s="68"/>
      <c r="B34" s="57" t="s">
        <v>57</v>
      </c>
      <c r="C34" s="5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>
        <v>1</v>
      </c>
      <c r="P34" s="9"/>
      <c r="Q34" s="9"/>
      <c r="R34" s="9"/>
      <c r="S34" s="9"/>
      <c r="T34" s="9"/>
      <c r="U34" s="17"/>
    </row>
    <row r="35" spans="1:21" ht="12" thickBot="1">
      <c r="A35" s="68"/>
      <c r="B35" s="57" t="s">
        <v>34</v>
      </c>
      <c r="C35" s="58"/>
      <c r="D35" s="8">
        <v>122235.3483</v>
      </c>
      <c r="E35" s="8">
        <v>125844</v>
      </c>
      <c r="F35" s="49">
        <v>97.132440402403006</v>
      </c>
      <c r="G35" s="9"/>
      <c r="H35" s="9"/>
      <c r="I35" s="8">
        <v>10788.2261</v>
      </c>
      <c r="J35" s="49">
        <v>8.8257825989276508</v>
      </c>
      <c r="K35" s="9"/>
      <c r="L35" s="9"/>
      <c r="M35" s="9"/>
      <c r="N35" s="8">
        <v>988180.80319999997</v>
      </c>
      <c r="O35" s="8">
        <v>4618524.8602999998</v>
      </c>
      <c r="P35" s="8">
        <v>12309</v>
      </c>
      <c r="Q35" s="8">
        <v>16161</v>
      </c>
      <c r="R35" s="8">
        <v>-23.835158715426001</v>
      </c>
      <c r="S35" s="8">
        <v>9.9540089040539499</v>
      </c>
      <c r="T35" s="8">
        <v>10.1276026978529</v>
      </c>
      <c r="U35" s="50">
        <v>-1.71406599348247</v>
      </c>
    </row>
    <row r="36" spans="1:21" ht="12" customHeight="1" thickBot="1">
      <c r="A36" s="68"/>
      <c r="B36" s="57" t="s">
        <v>58</v>
      </c>
      <c r="C36" s="58"/>
      <c r="D36" s="9"/>
      <c r="E36" s="8">
        <v>560527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68"/>
      <c r="B37" s="57" t="s">
        <v>59</v>
      </c>
      <c r="C37" s="58"/>
      <c r="D37" s="9"/>
      <c r="E37" s="8">
        <v>459285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68"/>
      <c r="B38" s="57" t="s">
        <v>60</v>
      </c>
      <c r="C38" s="58"/>
      <c r="D38" s="9"/>
      <c r="E38" s="8">
        <v>336331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68"/>
      <c r="B39" s="57" t="s">
        <v>35</v>
      </c>
      <c r="C39" s="58"/>
      <c r="D39" s="8">
        <v>304847.00760000001</v>
      </c>
      <c r="E39" s="8">
        <v>418409</v>
      </c>
      <c r="F39" s="49">
        <v>72.8586162343544</v>
      </c>
      <c r="G39" s="9"/>
      <c r="H39" s="9"/>
      <c r="I39" s="8">
        <v>11769.519700000001</v>
      </c>
      <c r="J39" s="49">
        <v>3.86079554877678</v>
      </c>
      <c r="K39" s="9"/>
      <c r="L39" s="9"/>
      <c r="M39" s="9"/>
      <c r="N39" s="8">
        <v>2748644.6553000002</v>
      </c>
      <c r="O39" s="8">
        <v>19607945.0878</v>
      </c>
      <c r="P39" s="8">
        <v>530</v>
      </c>
      <c r="Q39" s="8">
        <v>671</v>
      </c>
      <c r="R39" s="8">
        <v>-21.013412816691499</v>
      </c>
      <c r="S39" s="8">
        <v>695.04528301886796</v>
      </c>
      <c r="T39" s="8">
        <v>762.13341281669204</v>
      </c>
      <c r="U39" s="50">
        <v>-8.8026753150579502</v>
      </c>
    </row>
    <row r="40" spans="1:21" ht="12" thickBot="1">
      <c r="A40" s="68"/>
      <c r="B40" s="57" t="s">
        <v>36</v>
      </c>
      <c r="C40" s="58"/>
      <c r="D40" s="8">
        <v>453266.48820000002</v>
      </c>
      <c r="E40" s="8">
        <v>677428</v>
      </c>
      <c r="F40" s="49">
        <v>66.909913407771796</v>
      </c>
      <c r="G40" s="9"/>
      <c r="H40" s="9"/>
      <c r="I40" s="8">
        <v>28510.737000000001</v>
      </c>
      <c r="J40" s="49">
        <v>6.2900606469322504</v>
      </c>
      <c r="K40" s="9"/>
      <c r="L40" s="9"/>
      <c r="M40" s="9"/>
      <c r="N40" s="8">
        <v>3814464.6261</v>
      </c>
      <c r="O40" s="8">
        <v>30565002.287900001</v>
      </c>
      <c r="P40" s="8">
        <v>2438</v>
      </c>
      <c r="Q40" s="8">
        <v>3118</v>
      </c>
      <c r="R40" s="8">
        <v>-21.808851828094902</v>
      </c>
      <c r="S40" s="8">
        <v>222.730016406891</v>
      </c>
      <c r="T40" s="8">
        <v>239.02576330981401</v>
      </c>
      <c r="U40" s="50">
        <v>-6.81756923491184</v>
      </c>
    </row>
    <row r="41" spans="1:21" ht="12" thickBot="1">
      <c r="A41" s="68"/>
      <c r="B41" s="57" t="s">
        <v>61</v>
      </c>
      <c r="C41" s="58"/>
      <c r="D41" s="9"/>
      <c r="E41" s="8">
        <v>148516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68"/>
      <c r="B42" s="57" t="s">
        <v>62</v>
      </c>
      <c r="C42" s="58"/>
      <c r="D42" s="9"/>
      <c r="E42" s="8">
        <v>57386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69"/>
      <c r="B43" s="57" t="s">
        <v>37</v>
      </c>
      <c r="C43" s="58"/>
      <c r="D43" s="10">
        <v>32691.2641</v>
      </c>
      <c r="E43" s="11"/>
      <c r="F43" s="11"/>
      <c r="G43" s="11"/>
      <c r="H43" s="11"/>
      <c r="I43" s="10">
        <v>5137.3688000000002</v>
      </c>
      <c r="J43" s="51">
        <v>15.7148062072032</v>
      </c>
      <c r="K43" s="11"/>
      <c r="L43" s="11"/>
      <c r="M43" s="11"/>
      <c r="N43" s="10">
        <v>400752.17859999998</v>
      </c>
      <c r="O43" s="10">
        <v>2712979.6246000002</v>
      </c>
      <c r="P43" s="10">
        <v>45</v>
      </c>
      <c r="Q43" s="10">
        <v>49</v>
      </c>
      <c r="R43" s="10">
        <v>-8.1632653061224492</v>
      </c>
      <c r="S43" s="10">
        <v>841.95555555555597</v>
      </c>
      <c r="T43" s="10">
        <v>575.08367346938803</v>
      </c>
      <c r="U43" s="52">
        <v>46.405748310706201</v>
      </c>
    </row>
  </sheetData>
  <mergeCells count="41">
    <mergeCell ref="B37:C37"/>
    <mergeCell ref="B38:C38"/>
    <mergeCell ref="B23:C23"/>
    <mergeCell ref="B36:C36"/>
    <mergeCell ref="B25:C25"/>
    <mergeCell ref="B26:C26"/>
    <mergeCell ref="B27:C27"/>
    <mergeCell ref="B28:C28"/>
    <mergeCell ref="B29:C29"/>
    <mergeCell ref="B30:C30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3.25" style="21" bestFit="1" customWidth="1"/>
    <col min="2" max="2" width="5.625" style="21" bestFit="1" customWidth="1"/>
    <col min="3" max="3" width="10.25" style="21" bestFit="1" customWidth="1"/>
    <col min="4" max="6" width="11.25" style="21" bestFit="1" customWidth="1"/>
    <col min="7" max="7" width="12.75" style="21" bestFit="1" customWidth="1"/>
    <col min="8" max="8" width="9" style="21"/>
    <col min="9" max="16384" width="9" style="19"/>
  </cols>
  <sheetData>
    <row r="1" spans="1:8" ht="16.5">
      <c r="A1" s="18" t="s">
        <v>63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64</v>
      </c>
      <c r="G1" s="18" t="s">
        <v>41</v>
      </c>
      <c r="H1" s="18" t="s">
        <v>65</v>
      </c>
    </row>
    <row r="2" spans="1:8" ht="16.5">
      <c r="A2" s="20" t="s">
        <v>66</v>
      </c>
      <c r="B2" s="20">
        <v>12</v>
      </c>
      <c r="C2" s="20">
        <v>64010</v>
      </c>
      <c r="D2" s="20">
        <v>529185.15902307699</v>
      </c>
      <c r="E2" s="20">
        <v>446608.39741794899</v>
      </c>
      <c r="F2" s="20">
        <v>82576.761605128195</v>
      </c>
      <c r="G2" s="20">
        <v>446608.39741794899</v>
      </c>
      <c r="H2" s="20">
        <v>0.15604511993037001</v>
      </c>
    </row>
    <row r="3" spans="1:8" ht="16.5">
      <c r="A3" s="20" t="s">
        <v>67</v>
      </c>
      <c r="B3" s="20">
        <v>13</v>
      </c>
      <c r="C3" s="20">
        <v>14442.338</v>
      </c>
      <c r="D3" s="20">
        <v>110408.17931958201</v>
      </c>
      <c r="E3" s="20">
        <v>88388.737852946098</v>
      </c>
      <c r="F3" s="20">
        <v>22019.441466636399</v>
      </c>
      <c r="G3" s="20">
        <v>88388.737852946098</v>
      </c>
      <c r="H3" s="20">
        <v>0.199436686686952</v>
      </c>
    </row>
    <row r="4" spans="1:8" ht="16.5">
      <c r="A4" s="20" t="s">
        <v>68</v>
      </c>
      <c r="B4" s="20">
        <v>14</v>
      </c>
      <c r="C4" s="20">
        <v>117629</v>
      </c>
      <c r="D4" s="20">
        <v>152840.94270341899</v>
      </c>
      <c r="E4" s="20">
        <v>119107.32695213699</v>
      </c>
      <c r="F4" s="20">
        <v>33733.615751282101</v>
      </c>
      <c r="G4" s="20">
        <v>119107.32695213699</v>
      </c>
      <c r="H4" s="20">
        <v>0.22071059726935</v>
      </c>
    </row>
    <row r="5" spans="1:8" ht="16.5">
      <c r="A5" s="20" t="s">
        <v>69</v>
      </c>
      <c r="B5" s="20">
        <v>15</v>
      </c>
      <c r="C5" s="20">
        <v>3269</v>
      </c>
      <c r="D5" s="20">
        <v>47138.898448717897</v>
      </c>
      <c r="E5" s="20">
        <v>36261.699535042702</v>
      </c>
      <c r="F5" s="20">
        <v>10877.1989136752</v>
      </c>
      <c r="G5" s="20">
        <v>36261.699535042702</v>
      </c>
      <c r="H5" s="20">
        <v>0.23074783823191</v>
      </c>
    </row>
    <row r="6" spans="1:8" ht="16.5">
      <c r="A6" s="20" t="s">
        <v>70</v>
      </c>
      <c r="B6" s="20">
        <v>16</v>
      </c>
      <c r="C6" s="20">
        <v>4048</v>
      </c>
      <c r="D6" s="20">
        <v>168468.99077094</v>
      </c>
      <c r="E6" s="20">
        <v>177979.34282906001</v>
      </c>
      <c r="F6" s="20">
        <v>-9510.3520581196608</v>
      </c>
      <c r="G6" s="20">
        <v>177979.34282906001</v>
      </c>
      <c r="H6" s="20">
        <v>-5.6451647360139197E-2</v>
      </c>
    </row>
    <row r="7" spans="1:8" ht="16.5">
      <c r="A7" s="20" t="s">
        <v>71</v>
      </c>
      <c r="B7" s="20">
        <v>17</v>
      </c>
      <c r="C7" s="20">
        <v>20544</v>
      </c>
      <c r="D7" s="20">
        <v>282733.91227435903</v>
      </c>
      <c r="E7" s="20">
        <v>227639.37374102601</v>
      </c>
      <c r="F7" s="20">
        <v>55094.538533333303</v>
      </c>
      <c r="G7" s="20">
        <v>227639.37374102601</v>
      </c>
      <c r="H7" s="20">
        <v>0.194863566560317</v>
      </c>
    </row>
    <row r="8" spans="1:8" ht="16.5">
      <c r="A8" s="20" t="s">
        <v>72</v>
      </c>
      <c r="B8" s="20">
        <v>18</v>
      </c>
      <c r="C8" s="20">
        <v>46529</v>
      </c>
      <c r="D8" s="20">
        <v>152679.483558974</v>
      </c>
      <c r="E8" s="20">
        <v>134934.03352905999</v>
      </c>
      <c r="F8" s="20">
        <v>17745.4500299145</v>
      </c>
      <c r="G8" s="20">
        <v>134934.03352905999</v>
      </c>
      <c r="H8" s="20">
        <v>0.116226814607086</v>
      </c>
    </row>
    <row r="9" spans="1:8" ht="16.5">
      <c r="A9" s="20" t="s">
        <v>73</v>
      </c>
      <c r="B9" s="20">
        <v>19</v>
      </c>
      <c r="C9" s="20">
        <v>19277</v>
      </c>
      <c r="D9" s="20">
        <v>100590.731621368</v>
      </c>
      <c r="E9" s="20">
        <v>85907.132215384598</v>
      </c>
      <c r="F9" s="20">
        <v>14683.599405982901</v>
      </c>
      <c r="G9" s="20">
        <v>85907.132215384598</v>
      </c>
      <c r="H9" s="20">
        <v>0.145973681365131</v>
      </c>
    </row>
    <row r="10" spans="1:8" ht="16.5">
      <c r="A10" s="20" t="s">
        <v>74</v>
      </c>
      <c r="B10" s="20">
        <v>21</v>
      </c>
      <c r="C10" s="20">
        <v>220341</v>
      </c>
      <c r="D10" s="20">
        <v>783399.37029999995</v>
      </c>
      <c r="E10" s="20">
        <v>714724.98450000002</v>
      </c>
      <c r="F10" s="20">
        <v>68674.385800000004</v>
      </c>
      <c r="G10" s="20">
        <v>714724.98450000002</v>
      </c>
      <c r="H10" s="20">
        <v>8.7662038550913604E-2</v>
      </c>
    </row>
    <row r="11" spans="1:8" ht="16.5">
      <c r="A11" s="20" t="s">
        <v>75</v>
      </c>
      <c r="B11" s="20">
        <v>22</v>
      </c>
      <c r="C11" s="20">
        <v>37694</v>
      </c>
      <c r="D11" s="20">
        <v>365884.56569743599</v>
      </c>
      <c r="E11" s="20">
        <v>315381.00614359003</v>
      </c>
      <c r="F11" s="20">
        <v>50503.5595538462</v>
      </c>
      <c r="G11" s="20">
        <v>315381.00614359003</v>
      </c>
      <c r="H11" s="20">
        <v>0.13803140194661701</v>
      </c>
    </row>
    <row r="12" spans="1:8" ht="16.5">
      <c r="A12" s="20" t="s">
        <v>76</v>
      </c>
      <c r="B12" s="20">
        <v>23</v>
      </c>
      <c r="C12" s="20">
        <v>286654.62</v>
      </c>
      <c r="D12" s="20">
        <v>1536979.3049675201</v>
      </c>
      <c r="E12" s="20">
        <v>1348904.63163504</v>
      </c>
      <c r="F12" s="20">
        <v>188074.673332479</v>
      </c>
      <c r="G12" s="20">
        <v>1348904.63163504</v>
      </c>
      <c r="H12" s="20">
        <v>0.122366431821574</v>
      </c>
    </row>
    <row r="13" spans="1:8" ht="16.5">
      <c r="A13" s="20" t="s">
        <v>77</v>
      </c>
      <c r="B13" s="20">
        <v>24</v>
      </c>
      <c r="C13" s="20">
        <v>17628</v>
      </c>
      <c r="D13" s="20">
        <v>387769.943497436</v>
      </c>
      <c r="E13" s="20">
        <v>334763.277441026</v>
      </c>
      <c r="F13" s="20">
        <v>53006.6660564103</v>
      </c>
      <c r="G13" s="20">
        <v>334763.277441026</v>
      </c>
      <c r="H13" s="20">
        <v>0.136696169843191</v>
      </c>
    </row>
    <row r="14" spans="1:8" ht="16.5">
      <c r="A14" s="20" t="s">
        <v>78</v>
      </c>
      <c r="B14" s="20">
        <v>25</v>
      </c>
      <c r="C14" s="20">
        <v>69924</v>
      </c>
      <c r="D14" s="20">
        <v>730437.32629999996</v>
      </c>
      <c r="E14" s="20">
        <v>692845.88150000002</v>
      </c>
      <c r="F14" s="20">
        <v>37591.444799999997</v>
      </c>
      <c r="G14" s="20">
        <v>692845.88150000002</v>
      </c>
      <c r="H14" s="20">
        <v>5.1464298778949202E-2</v>
      </c>
    </row>
    <row r="15" spans="1:8" ht="16.5">
      <c r="A15" s="20" t="s">
        <v>79</v>
      </c>
      <c r="B15" s="20">
        <v>26</v>
      </c>
      <c r="C15" s="20">
        <v>83846</v>
      </c>
      <c r="D15" s="20">
        <v>332938.22942664701</v>
      </c>
      <c r="E15" s="20">
        <v>304909.80239498499</v>
      </c>
      <c r="F15" s="20">
        <v>28028.427031661799</v>
      </c>
      <c r="G15" s="20">
        <v>304909.80239498499</v>
      </c>
      <c r="H15" s="20">
        <v>8.4185066641128903E-2</v>
      </c>
    </row>
    <row r="16" spans="1:8" ht="16.5">
      <c r="A16" s="20" t="s">
        <v>80</v>
      </c>
      <c r="B16" s="20">
        <v>27</v>
      </c>
      <c r="C16" s="20">
        <v>201133.96299999999</v>
      </c>
      <c r="D16" s="20">
        <v>1093589.35829027</v>
      </c>
      <c r="E16" s="20">
        <v>966315.28208672605</v>
      </c>
      <c r="F16" s="20">
        <v>127274.07620354</v>
      </c>
      <c r="G16" s="20">
        <v>966315.28208672605</v>
      </c>
      <c r="H16" s="20">
        <v>0.11638196297239201</v>
      </c>
    </row>
    <row r="17" spans="1:8" ht="16.5">
      <c r="A17" s="20" t="s">
        <v>81</v>
      </c>
      <c r="B17" s="20">
        <v>29</v>
      </c>
      <c r="C17" s="20">
        <v>201775</v>
      </c>
      <c r="D17" s="20">
        <v>2208349.5067059798</v>
      </c>
      <c r="E17" s="20">
        <v>1983962.0068598301</v>
      </c>
      <c r="F17" s="20">
        <v>224387.49984615401</v>
      </c>
      <c r="G17" s="20">
        <v>1983962.0068598301</v>
      </c>
      <c r="H17" s="20">
        <v>0.101608689731751</v>
      </c>
    </row>
    <row r="18" spans="1:8" ht="16.5">
      <c r="A18" s="20" t="s">
        <v>82</v>
      </c>
      <c r="B18" s="20">
        <v>31</v>
      </c>
      <c r="C18" s="20">
        <v>40503.686999999998</v>
      </c>
      <c r="D18" s="20">
        <v>270986.59970676998</v>
      </c>
      <c r="E18" s="20">
        <v>226434.12218750201</v>
      </c>
      <c r="F18" s="20">
        <v>44552.477519267202</v>
      </c>
      <c r="G18" s="20">
        <v>226434.12218750201</v>
      </c>
      <c r="H18" s="20">
        <v>0.164408415646666</v>
      </c>
    </row>
    <row r="19" spans="1:8" ht="16.5">
      <c r="A19" s="20" t="s">
        <v>83</v>
      </c>
      <c r="B19" s="20">
        <v>32</v>
      </c>
      <c r="C19" s="20">
        <v>10884.91</v>
      </c>
      <c r="D19" s="20">
        <v>175271.80136510101</v>
      </c>
      <c r="E19" s="20">
        <v>154706.27673536999</v>
      </c>
      <c r="F19" s="20">
        <v>20565.524629730699</v>
      </c>
      <c r="G19" s="20">
        <v>154706.27673536999</v>
      </c>
      <c r="H19" s="20">
        <v>0.11733504459677201</v>
      </c>
    </row>
    <row r="20" spans="1:8" ht="16.5">
      <c r="A20" s="20" t="s">
        <v>84</v>
      </c>
      <c r="B20" s="20">
        <v>33</v>
      </c>
      <c r="C20" s="20">
        <v>52352.044999999998</v>
      </c>
      <c r="D20" s="20">
        <v>532612.47916163702</v>
      </c>
      <c r="E20" s="20">
        <v>416471.88087570498</v>
      </c>
      <c r="F20" s="20">
        <v>116140.59828593201</v>
      </c>
      <c r="G20" s="20">
        <v>416471.88087570498</v>
      </c>
      <c r="H20" s="20">
        <v>0.218058349794477</v>
      </c>
    </row>
    <row r="21" spans="1:8" ht="16.5">
      <c r="A21" s="20" t="s">
        <v>85</v>
      </c>
      <c r="B21" s="20">
        <v>34</v>
      </c>
      <c r="C21" s="20">
        <v>46681.373</v>
      </c>
      <c r="D21" s="20">
        <v>218184.134225399</v>
      </c>
      <c r="E21" s="20">
        <v>157377.926238955</v>
      </c>
      <c r="F21" s="20">
        <v>60806.2079864435</v>
      </c>
      <c r="G21" s="20">
        <v>157377.926238955</v>
      </c>
      <c r="H21" s="20">
        <v>0.27869216156490401</v>
      </c>
    </row>
    <row r="22" spans="1:8" ht="16.5">
      <c r="A22" s="20" t="s">
        <v>86</v>
      </c>
      <c r="B22" s="20">
        <v>35</v>
      </c>
      <c r="C22" s="20">
        <v>32315.986000000001</v>
      </c>
      <c r="D22" s="20">
        <v>744449.49534513301</v>
      </c>
      <c r="E22" s="20">
        <v>713401.73297069594</v>
      </c>
      <c r="F22" s="20">
        <v>31047.762374436999</v>
      </c>
      <c r="G22" s="20">
        <v>713401.73297069594</v>
      </c>
      <c r="H22" s="20">
        <v>4.1705666493927797E-2</v>
      </c>
    </row>
    <row r="23" spans="1:8" ht="16.5">
      <c r="A23" s="20" t="s">
        <v>87</v>
      </c>
      <c r="B23" s="20">
        <v>36</v>
      </c>
      <c r="C23" s="20">
        <v>111245.283</v>
      </c>
      <c r="D23" s="20">
        <v>495131.803960177</v>
      </c>
      <c r="E23" s="20">
        <v>414693.52389869501</v>
      </c>
      <c r="F23" s="20">
        <v>80438.280061482001</v>
      </c>
      <c r="G23" s="20">
        <v>414693.52389869501</v>
      </c>
      <c r="H23" s="20">
        <v>0.16245831800364699</v>
      </c>
    </row>
    <row r="24" spans="1:8" ht="16.5">
      <c r="A24" s="20" t="s">
        <v>88</v>
      </c>
      <c r="B24" s="20">
        <v>37</v>
      </c>
      <c r="C24" s="20">
        <v>141257.60200000001</v>
      </c>
      <c r="D24" s="20">
        <v>1027982.95842301</v>
      </c>
      <c r="E24" s="20">
        <v>892108.62237304996</v>
      </c>
      <c r="F24" s="20">
        <v>135874.33604995901</v>
      </c>
      <c r="G24" s="20">
        <v>892108.62237304996</v>
      </c>
      <c r="H24" s="20">
        <v>0.132175669778027</v>
      </c>
    </row>
    <row r="25" spans="1:8" ht="16.5">
      <c r="A25" s="20" t="s">
        <v>89</v>
      </c>
      <c r="B25" s="20">
        <v>38</v>
      </c>
      <c r="C25" s="20">
        <v>179547.978</v>
      </c>
      <c r="D25" s="20">
        <v>765699.734185901</v>
      </c>
      <c r="E25" s="20">
        <v>755121.00910088501</v>
      </c>
      <c r="F25" s="20">
        <v>10578.7250850163</v>
      </c>
      <c r="G25" s="20">
        <v>755121.00910088501</v>
      </c>
      <c r="H25" s="20">
        <v>1.3815761731018001E-2</v>
      </c>
    </row>
    <row r="26" spans="1:8" ht="16.5">
      <c r="A26" s="20" t="s">
        <v>90</v>
      </c>
      <c r="B26" s="20">
        <v>39</v>
      </c>
      <c r="C26" s="20">
        <v>94235.728000000003</v>
      </c>
      <c r="D26" s="20">
        <v>125234.775770199</v>
      </c>
      <c r="E26" s="20">
        <v>95190.888712662694</v>
      </c>
      <c r="F26" s="20">
        <v>30043.8870575363</v>
      </c>
      <c r="G26" s="20">
        <v>95190.888712662694</v>
      </c>
      <c r="H26" s="20">
        <v>0.23990051383703201</v>
      </c>
    </row>
    <row r="27" spans="1:8" ht="16.5">
      <c r="A27" s="20" t="s">
        <v>91</v>
      </c>
      <c r="B27" s="20">
        <v>40</v>
      </c>
      <c r="C27" s="20">
        <v>43</v>
      </c>
      <c r="D27" s="20">
        <v>141.45310000000001</v>
      </c>
      <c r="E27" s="20">
        <v>111.94750000000001</v>
      </c>
      <c r="F27" s="20">
        <v>29.505600000000001</v>
      </c>
      <c r="G27" s="20">
        <v>111.94750000000001</v>
      </c>
      <c r="H27" s="20">
        <v>0.20858927800097701</v>
      </c>
    </row>
    <row r="28" spans="1:8" ht="16.5">
      <c r="A28" s="20" t="s">
        <v>92</v>
      </c>
      <c r="B28" s="20">
        <v>42</v>
      </c>
      <c r="C28" s="20">
        <v>7976.0990000000002</v>
      </c>
      <c r="D28" s="20">
        <v>122235.34759999999</v>
      </c>
      <c r="E28" s="20">
        <v>111447.12420000001</v>
      </c>
      <c r="F28" s="20">
        <v>10788.223400000001</v>
      </c>
      <c r="G28" s="20">
        <v>111447.12420000001</v>
      </c>
      <c r="H28" s="20">
        <v>8.8257804406161794E-2</v>
      </c>
    </row>
    <row r="29" spans="1:8" ht="16.5">
      <c r="A29" s="20" t="s">
        <v>93</v>
      </c>
      <c r="B29" s="20">
        <v>75</v>
      </c>
      <c r="C29" s="20">
        <v>536</v>
      </c>
      <c r="D29" s="20">
        <v>304847.00854700903</v>
      </c>
      <c r="E29" s="20">
        <v>293077.487606838</v>
      </c>
      <c r="F29" s="20">
        <v>11769.5209401709</v>
      </c>
      <c r="G29" s="20">
        <v>293077.487606838</v>
      </c>
      <c r="H29" s="20">
        <v>3.8607959436006901E-2</v>
      </c>
    </row>
    <row r="30" spans="1:8" ht="16.5">
      <c r="A30" s="20" t="s">
        <v>94</v>
      </c>
      <c r="B30" s="20">
        <v>76</v>
      </c>
      <c r="C30" s="20">
        <v>2270</v>
      </c>
      <c r="D30" s="20">
        <v>453266.48347008502</v>
      </c>
      <c r="E30" s="20">
        <v>424755.75373760698</v>
      </c>
      <c r="F30" s="20">
        <v>28510.729732478601</v>
      </c>
      <c r="G30" s="20">
        <v>424755.75373760698</v>
      </c>
      <c r="H30" s="20">
        <v>6.2900591092039701E-2</v>
      </c>
    </row>
    <row r="31" spans="1:8" ht="16.5">
      <c r="A31" s="20" t="s">
        <v>95</v>
      </c>
      <c r="B31" s="20">
        <v>99</v>
      </c>
      <c r="C31" s="20">
        <v>45</v>
      </c>
      <c r="D31" s="20">
        <v>32691.2639739808</v>
      </c>
      <c r="E31" s="20">
        <v>27553.895091142898</v>
      </c>
      <c r="F31" s="20">
        <v>5137.36888283791</v>
      </c>
      <c r="G31" s="20">
        <v>27553.895091142898</v>
      </c>
      <c r="H31" s="20">
        <v>0.157148065211757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2013-07-09T00:31:23Z</dcterms:modified>
</cp:coreProperties>
</file>