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<sst xmlns="http://schemas.openxmlformats.org/spreadsheetml/2006/main" count="114" uniqueCount="71">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</sst>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  <charset val="134"/>
    </font>
    <font>
      <sz val="9"/>
      <color indexed="64"/>
      <name val="Segoe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30" fillId="0" borderId="0" xfId="0" applyNumberFormat="1" applyFont="1" applyAlignment="1"/>
    <xf numFmtId="1" fontId="30" fillId="0" borderId="0" xfId="0" applyNumberFormat="1" applyFon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d7946d5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2.75" style="1" bestFit="1" customWidth="1"/>
    <col min="8" max="8" width="11.75" style="26" bestFit="1" customWidth="1"/>
    <col min="9" max="9" width="9.75" style="2" bestFit="1" customWidth="1"/>
    <col min="10" max="10" width="11.3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19759950.849399999</v>
      </c>
      <c r="F3" s="25">
        <f>RA!I7</f>
        <v>-3307491674.9938002</v>
      </c>
      <c r="G3" s="16">
        <f>E3-F3</f>
        <v>3327251625.8432002</v>
      </c>
      <c r="H3" s="27">
        <f>RA!J7</f>
        <v>-16738.359827925498</v>
      </c>
      <c r="I3" s="20">
        <f>SUM(I4:I39)</f>
        <v>19759955.612668663</v>
      </c>
      <c r="J3" s="21">
        <f>SUM(J4:J39)</f>
        <v>3327251626.095737</v>
      </c>
      <c r="K3" s="22">
        <f>E3-I3</f>
        <v>-4.7632686644792557</v>
      </c>
      <c r="L3" s="22">
        <f>G3-J3</f>
        <v>-0.25253677368164063</v>
      </c>
    </row>
    <row r="4" spans="1:12">
      <c r="A4" s="59">
        <f>RA!A8</f>
        <v>41525</v>
      </c>
      <c r="B4" s="12">
        <v>12</v>
      </c>
      <c r="C4" s="56" t="s">
        <v>6</v>
      </c>
      <c r="D4" s="56"/>
      <c r="E4" s="15">
        <f>RA!D8</f>
        <v>802374.57669999998</v>
      </c>
      <c r="F4" s="25">
        <f>RA!I8</f>
        <v>170284.57939999999</v>
      </c>
      <c r="G4" s="16">
        <f t="shared" ref="G4:G39" si="0">E4-F4</f>
        <v>632089.99729999993</v>
      </c>
      <c r="H4" s="27">
        <f>RA!J8</f>
        <v>21.2225791226269</v>
      </c>
      <c r="I4" s="20">
        <f>VLOOKUP(B4,RMS!B:D,3,FALSE)</f>
        <v>802375.41663162399</v>
      </c>
      <c r="J4" s="21">
        <f>VLOOKUP(B4,RMS!B:E,4,FALSE)</f>
        <v>632089.98048461496</v>
      </c>
      <c r="K4" s="22">
        <f t="shared" ref="K4:K39" si="1">E4-I4</f>
        <v>-0.83993162401020527</v>
      </c>
      <c r="L4" s="22">
        <f t="shared" ref="L4:L39" si="2">G4-J4</f>
        <v>1.681538496632129E-2</v>
      </c>
    </row>
    <row r="5" spans="1:12">
      <c r="A5" s="59"/>
      <c r="B5" s="12">
        <v>13</v>
      </c>
      <c r="C5" s="56" t="s">
        <v>7</v>
      </c>
      <c r="D5" s="56"/>
      <c r="E5" s="15">
        <f>RA!D9</f>
        <v>150950.29730000001</v>
      </c>
      <c r="F5" s="25">
        <f>RA!I9</f>
        <v>26548.248100000001</v>
      </c>
      <c r="G5" s="16">
        <f t="shared" si="0"/>
        <v>124402.04920000001</v>
      </c>
      <c r="H5" s="27">
        <f>RA!J9</f>
        <v>17.587410276667299</v>
      </c>
      <c r="I5" s="20">
        <f>VLOOKUP(B5,RMS!B:D,3,FALSE)</f>
        <v>150950.34852089899</v>
      </c>
      <c r="J5" s="21">
        <f>VLOOKUP(B5,RMS!B:E,4,FALSE)</f>
        <v>124402.048968822</v>
      </c>
      <c r="K5" s="22">
        <f t="shared" si="1"/>
        <v>-5.1220898982137442E-2</v>
      </c>
      <c r="L5" s="22">
        <f t="shared" si="2"/>
        <v>2.3117801174521446E-4</v>
      </c>
    </row>
    <row r="6" spans="1:12">
      <c r="A6" s="59"/>
      <c r="B6" s="12">
        <v>14</v>
      </c>
      <c r="C6" s="56" t="s">
        <v>8</v>
      </c>
      <c r="D6" s="56"/>
      <c r="E6" s="15">
        <f>RA!D10</f>
        <v>155277.6692</v>
      </c>
      <c r="F6" s="25">
        <f>RA!I10</f>
        <v>35295.428</v>
      </c>
      <c r="G6" s="16">
        <f t="shared" si="0"/>
        <v>119982.2412</v>
      </c>
      <c r="H6" s="27">
        <f>RA!J10</f>
        <v>22.7305240874906</v>
      </c>
      <c r="I6" s="20">
        <f>VLOOKUP(B6,RMS!B:D,3,FALSE)</f>
        <v>155280.35728803399</v>
      </c>
      <c r="J6" s="21">
        <f>VLOOKUP(B6,RMS!B:E,4,FALSE)</f>
        <v>119982.240976923</v>
      </c>
      <c r="K6" s="22">
        <f t="shared" si="1"/>
        <v>-2.6880880339886062</v>
      </c>
      <c r="L6" s="22">
        <f t="shared" si="2"/>
        <v>2.2307700419332832E-4</v>
      </c>
    </row>
    <row r="7" spans="1:12">
      <c r="A7" s="59"/>
      <c r="B7" s="12">
        <v>15</v>
      </c>
      <c r="C7" s="56" t="s">
        <v>9</v>
      </c>
      <c r="D7" s="56"/>
      <c r="E7" s="15">
        <f>RA!D11</f>
        <v>66076.4519</v>
      </c>
      <c r="F7" s="25">
        <f>RA!I11</f>
        <v>13516.0874</v>
      </c>
      <c r="G7" s="16">
        <f t="shared" si="0"/>
        <v>52560.364499999996</v>
      </c>
      <c r="H7" s="27">
        <f>RA!J11</f>
        <v>20.455225744347199</v>
      </c>
      <c r="I7" s="20">
        <f>VLOOKUP(B7,RMS!B:D,3,FALSE)</f>
        <v>66076.488288427499</v>
      </c>
      <c r="J7" s="21">
        <f>VLOOKUP(B7,RMS!B:E,4,FALSE)</f>
        <v>52560.364535806701</v>
      </c>
      <c r="K7" s="22">
        <f t="shared" si="1"/>
        <v>-3.6388427499332465E-2</v>
      </c>
      <c r="L7" s="22">
        <f t="shared" si="2"/>
        <v>-3.5806704545393586E-5</v>
      </c>
    </row>
    <row r="8" spans="1:12">
      <c r="A8" s="59"/>
      <c r="B8" s="12">
        <v>16</v>
      </c>
      <c r="C8" s="56" t="s">
        <v>10</v>
      </c>
      <c r="D8" s="56"/>
      <c r="E8" s="15">
        <f>RA!D12</f>
        <v>238187.99650000001</v>
      </c>
      <c r="F8" s="25">
        <f>RA!I12</f>
        <v>21195.2778</v>
      </c>
      <c r="G8" s="16">
        <f t="shared" si="0"/>
        <v>216992.7187</v>
      </c>
      <c r="H8" s="27">
        <f>RA!J12</f>
        <v>8.8985499317552694</v>
      </c>
      <c r="I8" s="20">
        <f>VLOOKUP(B8,RMS!B:D,3,FALSE)</f>
        <v>238187.999848718</v>
      </c>
      <c r="J8" s="21">
        <f>VLOOKUP(B8,RMS!B:E,4,FALSE)</f>
        <v>216992.71958888901</v>
      </c>
      <c r="K8" s="22">
        <f t="shared" si="1"/>
        <v>-3.3487179898656905E-3</v>
      </c>
      <c r="L8" s="22">
        <f t="shared" si="2"/>
        <v>-8.8888901518657804E-4</v>
      </c>
    </row>
    <row r="9" spans="1:12">
      <c r="A9" s="59"/>
      <c r="B9" s="12">
        <v>17</v>
      </c>
      <c r="C9" s="56" t="s">
        <v>11</v>
      </c>
      <c r="D9" s="56"/>
      <c r="E9" s="15">
        <f>RA!D13</f>
        <v>446583.57189999998</v>
      </c>
      <c r="F9" s="25">
        <f>RA!I13</f>
        <v>53156.765599999999</v>
      </c>
      <c r="G9" s="16">
        <f t="shared" si="0"/>
        <v>393426.8063</v>
      </c>
      <c r="H9" s="27">
        <f>RA!J13</f>
        <v>11.902982766214</v>
      </c>
      <c r="I9" s="20">
        <f>VLOOKUP(B9,RMS!B:D,3,FALSE)</f>
        <v>446583.90598546999</v>
      </c>
      <c r="J9" s="21">
        <f>VLOOKUP(B9,RMS!B:E,4,FALSE)</f>
        <v>393426.80540683802</v>
      </c>
      <c r="K9" s="22">
        <f t="shared" si="1"/>
        <v>-0.33408547000726685</v>
      </c>
      <c r="L9" s="22">
        <f t="shared" si="2"/>
        <v>8.9316198136657476E-4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195182.60879999999</v>
      </c>
      <c r="F10" s="25">
        <f>RA!I14</f>
        <v>35276.254000000001</v>
      </c>
      <c r="G10" s="16">
        <f t="shared" si="0"/>
        <v>159906.35479999997</v>
      </c>
      <c r="H10" s="27">
        <f>RA!J14</f>
        <v>18.073461676161401</v>
      </c>
      <c r="I10" s="20">
        <f>VLOOKUP(B10,RMS!B:D,3,FALSE)</f>
        <v>195182.59201367499</v>
      </c>
      <c r="J10" s="21">
        <f>VLOOKUP(B10,RMS!B:E,4,FALSE)</f>
        <v>159906.35590769199</v>
      </c>
      <c r="K10" s="22">
        <f t="shared" si="1"/>
        <v>1.6786324995337054E-2</v>
      </c>
      <c r="L10" s="22">
        <f t="shared" si="2"/>
        <v>-1.1076920200139284E-3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111105.3173</v>
      </c>
      <c r="F11" s="25">
        <f>RA!I15</f>
        <v>20284.254300000001</v>
      </c>
      <c r="G11" s="16">
        <f t="shared" si="0"/>
        <v>90821.062999999995</v>
      </c>
      <c r="H11" s="27">
        <f>RA!J15</f>
        <v>18.256780857058001</v>
      </c>
      <c r="I11" s="20">
        <f>VLOOKUP(B11,RMS!B:D,3,FALSE)</f>
        <v>111105.361240171</v>
      </c>
      <c r="J11" s="21">
        <f>VLOOKUP(B11,RMS!B:E,4,FALSE)</f>
        <v>90821.062662393204</v>
      </c>
      <c r="K11" s="22">
        <f t="shared" si="1"/>
        <v>-4.3940171002759598E-2</v>
      </c>
      <c r="L11" s="22">
        <f t="shared" si="2"/>
        <v>3.3760679070837796E-4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978903.40110000002</v>
      </c>
      <c r="F12" s="25">
        <f>RA!I16</f>
        <v>92048.799700000003</v>
      </c>
      <c r="G12" s="16">
        <f t="shared" si="0"/>
        <v>886854.60140000004</v>
      </c>
      <c r="H12" s="27">
        <f>RA!J16</f>
        <v>9.4032567050604001</v>
      </c>
      <c r="I12" s="20">
        <f>VLOOKUP(B12,RMS!B:D,3,FALSE)</f>
        <v>978902.94790000003</v>
      </c>
      <c r="J12" s="21">
        <f>VLOOKUP(B12,RMS!B:E,4,FALSE)</f>
        <v>886854.60140000004</v>
      </c>
      <c r="K12" s="22">
        <f t="shared" si="1"/>
        <v>0.45319999998901039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830942.82140000002</v>
      </c>
      <c r="F13" s="25">
        <f>RA!I17</f>
        <v>62178.813499999997</v>
      </c>
      <c r="G13" s="16">
        <f t="shared" si="0"/>
        <v>768764.00789999997</v>
      </c>
      <c r="H13" s="27">
        <f>RA!J17</f>
        <v>7.4829232407639203</v>
      </c>
      <c r="I13" s="20">
        <f>VLOOKUP(B13,RMS!B:D,3,FALSE)</f>
        <v>830942.874189744</v>
      </c>
      <c r="J13" s="21">
        <f>VLOOKUP(B13,RMS!B:E,4,FALSE)</f>
        <v>768764.00402734999</v>
      </c>
      <c r="K13" s="22">
        <f t="shared" si="1"/>
        <v>-5.2789743989706039E-2</v>
      </c>
      <c r="L13" s="22">
        <f t="shared" si="2"/>
        <v>3.8726499769836664E-3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1982736.2837</v>
      </c>
      <c r="F14" s="25">
        <f>RA!I18</f>
        <v>299942.22840000002</v>
      </c>
      <c r="G14" s="16">
        <f t="shared" si="0"/>
        <v>1682794.0553000001</v>
      </c>
      <c r="H14" s="27">
        <f>RA!J18</f>
        <v>15.127691507227301</v>
      </c>
      <c r="I14" s="20">
        <f>VLOOKUP(B14,RMS!B:D,3,FALSE)</f>
        <v>1982736.419</v>
      </c>
      <c r="J14" s="21">
        <f>VLOOKUP(B14,RMS!B:E,4,FALSE)</f>
        <v>1682794.0615000001</v>
      </c>
      <c r="K14" s="22">
        <f t="shared" si="1"/>
        <v>-0.1352999999653548</v>
      </c>
      <c r="L14" s="22">
        <f t="shared" si="2"/>
        <v>-6.1999999452382326E-3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639437.11439999996</v>
      </c>
      <c r="F15" s="25">
        <f>RA!I19</f>
        <v>56452.691099999996</v>
      </c>
      <c r="G15" s="16">
        <f t="shared" si="0"/>
        <v>582984.42329999991</v>
      </c>
      <c r="H15" s="27">
        <f>RA!J19</f>
        <v>8.8284977253738202</v>
      </c>
      <c r="I15" s="20">
        <f>VLOOKUP(B15,RMS!B:D,3,FALSE)</f>
        <v>639437.11572393205</v>
      </c>
      <c r="J15" s="21">
        <f>VLOOKUP(B15,RMS!B:E,4,FALSE)</f>
        <v>582984.42405042704</v>
      </c>
      <c r="K15" s="22">
        <f t="shared" si="1"/>
        <v>-1.3239320833235979E-3</v>
      </c>
      <c r="L15" s="22">
        <f t="shared" si="2"/>
        <v>-7.5042713433504105E-4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1219632.8913</v>
      </c>
      <c r="F16" s="25">
        <f>RA!I20</f>
        <v>40267.553599999999</v>
      </c>
      <c r="G16" s="16">
        <f t="shared" si="0"/>
        <v>1179365.3377</v>
      </c>
      <c r="H16" s="27">
        <f>RA!J20</f>
        <v>3.3016126317386401</v>
      </c>
      <c r="I16" s="20">
        <f>VLOOKUP(B16,RMS!B:D,3,FALSE)</f>
        <v>1219632.8356999999</v>
      </c>
      <c r="J16" s="21">
        <f>VLOOKUP(B16,RMS!B:E,4,FALSE)</f>
        <v>1179365.3377</v>
      </c>
      <c r="K16" s="22">
        <f t="shared" si="1"/>
        <v>5.5600000079721212E-2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418824.15360000002</v>
      </c>
      <c r="F17" s="25">
        <f>RA!I21</f>
        <v>46094.462299999999</v>
      </c>
      <c r="G17" s="16">
        <f t="shared" si="0"/>
        <v>372729.69130000001</v>
      </c>
      <c r="H17" s="27">
        <f>RA!J21</f>
        <v>11.0056838660797</v>
      </c>
      <c r="I17" s="20">
        <f>VLOOKUP(B17,RMS!B:D,3,FALSE)</f>
        <v>418823.97412989201</v>
      </c>
      <c r="J17" s="21">
        <f>VLOOKUP(B17,RMS!B:E,4,FALSE)</f>
        <v>372729.69122241897</v>
      </c>
      <c r="K17" s="22">
        <f t="shared" si="1"/>
        <v>0.17947010800708085</v>
      </c>
      <c r="L17" s="22">
        <f t="shared" si="2"/>
        <v>7.7581033110618591E-5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1269777.8251</v>
      </c>
      <c r="F18" s="25">
        <f>RA!I22</f>
        <v>161866.5092</v>
      </c>
      <c r="G18" s="16">
        <f t="shared" si="0"/>
        <v>1107911.3159</v>
      </c>
      <c r="H18" s="27">
        <f>RA!J22</f>
        <v>12.7476245056691</v>
      </c>
      <c r="I18" s="20">
        <f>VLOOKUP(B18,RMS!B:D,3,FALSE)</f>
        <v>1269778.16703009</v>
      </c>
      <c r="J18" s="21">
        <f>VLOOKUP(B18,RMS!B:E,4,FALSE)</f>
        <v>1107911.31929558</v>
      </c>
      <c r="K18" s="22">
        <f t="shared" si="1"/>
        <v>-0.34193008998408914</v>
      </c>
      <c r="L18" s="22">
        <f t="shared" si="2"/>
        <v>-3.3955799881368876E-3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2879243.7037</v>
      </c>
      <c r="F19" s="25">
        <f>RA!I23</f>
        <v>326842.58470000001</v>
      </c>
      <c r="G19" s="16">
        <f t="shared" si="0"/>
        <v>2552401.1189999999</v>
      </c>
      <c r="H19" s="27">
        <f>RA!J23</f>
        <v>11.351681842005499</v>
      </c>
      <c r="I19" s="20">
        <f>VLOOKUP(B19,RMS!B:D,3,FALSE)</f>
        <v>2879245.0206273501</v>
      </c>
      <c r="J19" s="21">
        <f>VLOOKUP(B19,RMS!B:E,4,FALSE)</f>
        <v>2552401.1635085498</v>
      </c>
      <c r="K19" s="22">
        <f t="shared" si="1"/>
        <v>-1.3169273501262069</v>
      </c>
      <c r="L19" s="22">
        <f t="shared" si="2"/>
        <v>-4.4508549850434065E-2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349929.76669999998</v>
      </c>
      <c r="F20" s="25">
        <f>RA!I24</f>
        <v>56724.059300000001</v>
      </c>
      <c r="G20" s="16">
        <f t="shared" si="0"/>
        <v>293205.70739999996</v>
      </c>
      <c r="H20" s="27">
        <f>RA!J24</f>
        <v>16.210126916305001</v>
      </c>
      <c r="I20" s="20">
        <f>VLOOKUP(B20,RMS!B:D,3,FALSE)</f>
        <v>349929.82197109901</v>
      </c>
      <c r="J20" s="21">
        <f>VLOOKUP(B20,RMS!B:E,4,FALSE)</f>
        <v>293205.70278286398</v>
      </c>
      <c r="K20" s="22">
        <f t="shared" si="1"/>
        <v>-5.5271099030505866E-2</v>
      </c>
      <c r="L20" s="22">
        <f t="shared" si="2"/>
        <v>4.6171359717845917E-3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282991.39049999998</v>
      </c>
      <c r="F21" s="25">
        <f>RA!I25</f>
        <v>-3309741739.3539</v>
      </c>
      <c r="G21" s="16">
        <f t="shared" si="0"/>
        <v>3310024730.7444</v>
      </c>
      <c r="H21" s="27">
        <f>RA!J25</f>
        <v>-1169555.62976885</v>
      </c>
      <c r="I21" s="20">
        <f>VLOOKUP(B21,RMS!B:D,3,FALSE)</f>
        <v>282991.38474549598</v>
      </c>
      <c r="J21" s="21">
        <f>VLOOKUP(B21,RMS!B:E,4,FALSE)</f>
        <v>3310024730.7438402</v>
      </c>
      <c r="K21" s="22">
        <f t="shared" si="1"/>
        <v>5.7545040035620332E-3</v>
      </c>
      <c r="L21" s="22">
        <f t="shared" si="2"/>
        <v>5.5980682373046875E-4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528538.04059999995</v>
      </c>
      <c r="F22" s="25">
        <f>RA!I26</f>
        <v>102521.9828</v>
      </c>
      <c r="G22" s="16">
        <f t="shared" si="0"/>
        <v>426016.05779999995</v>
      </c>
      <c r="H22" s="27">
        <f>RA!J26</f>
        <v>19.397276056727399</v>
      </c>
      <c r="I22" s="20">
        <f>VLOOKUP(B22,RMS!B:D,3,FALSE)</f>
        <v>528538.071040496</v>
      </c>
      <c r="J22" s="21">
        <f>VLOOKUP(B22,RMS!B:E,4,FALSE)</f>
        <v>426015.95764381299</v>
      </c>
      <c r="K22" s="22">
        <f t="shared" si="1"/>
        <v>-3.0440496047958732E-2</v>
      </c>
      <c r="L22" s="22">
        <f t="shared" si="2"/>
        <v>0.10015618696343154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367847.70169999998</v>
      </c>
      <c r="F23" s="25">
        <f>RA!I27</f>
        <v>110049.0319</v>
      </c>
      <c r="G23" s="16">
        <f t="shared" si="0"/>
        <v>257798.66979999997</v>
      </c>
      <c r="H23" s="27">
        <f>RA!J27</f>
        <v>29.9170095100257</v>
      </c>
      <c r="I23" s="20">
        <f>VLOOKUP(B23,RMS!B:D,3,FALSE)</f>
        <v>367847.63096596301</v>
      </c>
      <c r="J23" s="21">
        <f>VLOOKUP(B23,RMS!B:E,4,FALSE)</f>
        <v>257798.65928041801</v>
      </c>
      <c r="K23" s="22">
        <f t="shared" si="1"/>
        <v>7.0734036969952285E-2</v>
      </c>
      <c r="L23" s="22">
        <f t="shared" si="2"/>
        <v>1.0519581963308156E-2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1125747.7978999999</v>
      </c>
      <c r="F24" s="25">
        <f>RA!I28</f>
        <v>35832.613899999997</v>
      </c>
      <c r="G24" s="16">
        <f t="shared" si="0"/>
        <v>1089915.1839999999</v>
      </c>
      <c r="H24" s="27">
        <f>RA!J28</f>
        <v>3.18300546239958</v>
      </c>
      <c r="I24" s="20">
        <f>VLOOKUP(B24,RMS!B:D,3,FALSE)</f>
        <v>1125747.7985787599</v>
      </c>
      <c r="J24" s="21">
        <f>VLOOKUP(B24,RMS!B:E,4,FALSE)</f>
        <v>1089915.18173432</v>
      </c>
      <c r="K24" s="22">
        <f t="shared" si="1"/>
        <v>-6.7875999957323074E-4</v>
      </c>
      <c r="L24" s="22">
        <f t="shared" si="2"/>
        <v>2.2656798828393221E-3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740492.11990000005</v>
      </c>
      <c r="F25" s="25">
        <f>RA!I29</f>
        <v>119149.107</v>
      </c>
      <c r="G25" s="16">
        <f t="shared" si="0"/>
        <v>621343.01290000009</v>
      </c>
      <c r="H25" s="27">
        <f>RA!J29</f>
        <v>16.090530040493999</v>
      </c>
      <c r="I25" s="20">
        <f>VLOOKUP(B25,RMS!B:D,3,FALSE)</f>
        <v>740492.12095132703</v>
      </c>
      <c r="J25" s="21">
        <f>VLOOKUP(B25,RMS!B:E,4,FALSE)</f>
        <v>621342.99628177402</v>
      </c>
      <c r="K25" s="22">
        <f t="shared" si="1"/>
        <v>-1.0513269808143377E-3</v>
      </c>
      <c r="L25" s="22">
        <f t="shared" si="2"/>
        <v>1.6618226072750986E-2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1218866.1823</v>
      </c>
      <c r="F26" s="25">
        <f>RA!I30</f>
        <v>194442.19330000001</v>
      </c>
      <c r="G26" s="16">
        <f t="shared" si="0"/>
        <v>1024423.9889999999</v>
      </c>
      <c r="H26" s="27">
        <f>RA!J30</f>
        <v>15.9527104881266</v>
      </c>
      <c r="I26" s="20">
        <f>VLOOKUP(B26,RMS!B:D,3,FALSE)</f>
        <v>1218866.1430070801</v>
      </c>
      <c r="J26" s="21">
        <f>VLOOKUP(B26,RMS!B:E,4,FALSE)</f>
        <v>1024424.02052705</v>
      </c>
      <c r="K26" s="22">
        <f t="shared" si="1"/>
        <v>3.9292919915169477E-2</v>
      </c>
      <c r="L26" s="22">
        <f t="shared" si="2"/>
        <v>-3.1527050072327256E-2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1339175.8533000001</v>
      </c>
      <c r="F27" s="25">
        <f>RA!I31</f>
        <v>32657.3488</v>
      </c>
      <c r="G27" s="16">
        <f t="shared" si="0"/>
        <v>1306518.5045</v>
      </c>
      <c r="H27" s="27">
        <f>RA!J31</f>
        <v>2.43861541555769</v>
      </c>
      <c r="I27" s="20">
        <f>VLOOKUP(B27,RMS!B:D,3,FALSE)</f>
        <v>1339175.7466177</v>
      </c>
      <c r="J27" s="21">
        <f>VLOOKUP(B27,RMS!B:E,4,FALSE)</f>
        <v>1306518.8082159299</v>
      </c>
      <c r="K27" s="22">
        <f t="shared" si="1"/>
        <v>0.10668230010196567</v>
      </c>
      <c r="L27" s="22">
        <f t="shared" si="2"/>
        <v>-0.30371592985466123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164238.88829999999</v>
      </c>
      <c r="F28" s="25">
        <f>RA!I32</f>
        <v>36397.090700000001</v>
      </c>
      <c r="G28" s="16">
        <f t="shared" si="0"/>
        <v>127841.79759999999</v>
      </c>
      <c r="H28" s="27">
        <f>RA!J32</f>
        <v>22.161067379801501</v>
      </c>
      <c r="I28" s="20">
        <f>VLOOKUP(B28,RMS!B:D,3,FALSE)</f>
        <v>164238.65873480099</v>
      </c>
      <c r="J28" s="21">
        <f>VLOOKUP(B28,RMS!B:E,4,FALSE)</f>
        <v>127841.819372514</v>
      </c>
      <c r="K28" s="22">
        <f t="shared" si="1"/>
        <v>0.22956519899889827</v>
      </c>
      <c r="L28" s="22">
        <f t="shared" si="2"/>
        <v>-2.1772514010081068E-2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193.50479999999999</v>
      </c>
      <c r="F29" s="25">
        <f>RA!I33</f>
        <v>39.525799999999997</v>
      </c>
      <c r="G29" s="16">
        <f t="shared" si="0"/>
        <v>153.97899999999998</v>
      </c>
      <c r="H29" s="27">
        <f>RA!J33</f>
        <v>20.4262633278348</v>
      </c>
      <c r="I29" s="20">
        <f>VLOOKUP(B29,RMS!B:D,3,FALSE)</f>
        <v>193.5044</v>
      </c>
      <c r="J29" s="21">
        <f>VLOOKUP(B29,RMS!B:E,4,FALSE)</f>
        <v>153.97900000000001</v>
      </c>
      <c r="K29" s="22">
        <f t="shared" si="1"/>
        <v>3.9999999998485691E-4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212981.163</v>
      </c>
      <c r="F31" s="25">
        <f>RA!I35</f>
        <v>17271.821499999998</v>
      </c>
      <c r="G31" s="16">
        <f t="shared" si="0"/>
        <v>195709.34150000001</v>
      </c>
      <c r="H31" s="27">
        <f>RA!J35</f>
        <v>8.1095535664813703</v>
      </c>
      <c r="I31" s="20">
        <f>VLOOKUP(B31,RMS!B:D,3,FALSE)</f>
        <v>212981.1624</v>
      </c>
      <c r="J31" s="21">
        <f>VLOOKUP(B31,RMS!B:E,4,FALSE)</f>
        <v>195709.33590000001</v>
      </c>
      <c r="K31" s="22">
        <f t="shared" si="1"/>
        <v>5.9999999939464033E-4</v>
      </c>
      <c r="L31" s="22">
        <f t="shared" si="2"/>
        <v>5.6000000040512532E-3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504714.13780000003</v>
      </c>
      <c r="F35" s="25">
        <f>RA!I39</f>
        <v>35742.286899999999</v>
      </c>
      <c r="G35" s="16">
        <f t="shared" si="0"/>
        <v>468971.85090000002</v>
      </c>
      <c r="H35" s="27">
        <f>RA!J39</f>
        <v>7.0816892619250096</v>
      </c>
      <c r="I35" s="20">
        <f>VLOOKUP(B35,RMS!B:D,3,FALSE)</f>
        <v>504714.13675213698</v>
      </c>
      <c r="J35" s="21">
        <f>VLOOKUP(B35,RMS!B:E,4,FALSE)</f>
        <v>468971.84940170898</v>
      </c>
      <c r="K35" s="22">
        <f t="shared" si="1"/>
        <v>1.0478630429133773E-3</v>
      </c>
      <c r="L35" s="22">
        <f t="shared" si="2"/>
        <v>1.4982910361140966E-3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408224.7402</v>
      </c>
      <c r="F36" s="25">
        <f>RA!I40</f>
        <v>34926.060899999997</v>
      </c>
      <c r="G36" s="16">
        <f t="shared" si="0"/>
        <v>373298.67930000002</v>
      </c>
      <c r="H36" s="27">
        <f>RA!J40</f>
        <v>8.5555963322773607</v>
      </c>
      <c r="I36" s="20">
        <f>VLOOKUP(B36,RMS!B:D,3,FALSE)</f>
        <v>408224.72997265001</v>
      </c>
      <c r="J36" s="21">
        <f>VLOOKUP(B36,RMS!B:E,4,FALSE)</f>
        <v>373298.68201623898</v>
      </c>
      <c r="K36" s="22">
        <f t="shared" si="1"/>
        <v>1.0227349994238466E-2</v>
      </c>
      <c r="L36" s="22">
        <f t="shared" si="2"/>
        <v>-2.7162389596924186E-3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130772.87850000001</v>
      </c>
      <c r="F39" s="25">
        <f>RA!I43</f>
        <v>13060.700199999999</v>
      </c>
      <c r="G39" s="16">
        <f t="shared" si="0"/>
        <v>117712.1783</v>
      </c>
      <c r="H39" s="27">
        <f>RA!J43</f>
        <v>9.9873156802922303</v>
      </c>
      <c r="I39" s="20">
        <f>VLOOKUP(B39,RMS!B:D,3,FALSE)</f>
        <v>130772.87841313099</v>
      </c>
      <c r="J39" s="21">
        <f>VLOOKUP(B39,RMS!B:E,4,FALSE)</f>
        <v>117712.178503895</v>
      </c>
      <c r="K39" s="22">
        <f t="shared" si="1"/>
        <v>8.686901128385216E-5</v>
      </c>
      <c r="L39" s="22">
        <f t="shared" si="2"/>
        <v>-2.0389500423334539E-4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4.625" style="1" bestFit="1" customWidth="1"/>
    <col min="10" max="10" width="11.75" style="1" bestFit="1" customWidth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19759950.849399999</v>
      </c>
      <c r="E7" s="39">
        <v>24087009</v>
      </c>
      <c r="F7" s="40">
        <v>82.035718296945902</v>
      </c>
      <c r="G7" s="41"/>
      <c r="H7" s="41"/>
      <c r="I7" s="39">
        <v>-3307491674.9938002</v>
      </c>
      <c r="J7" s="40">
        <v>-16738.359827925498</v>
      </c>
      <c r="K7" s="41"/>
      <c r="L7" s="41"/>
      <c r="M7" s="41"/>
      <c r="N7" s="39">
        <v>139907103.42739999</v>
      </c>
      <c r="O7" s="39">
        <v>2023684939.046</v>
      </c>
      <c r="P7" s="39">
        <v>1193011</v>
      </c>
      <c r="Q7" s="39">
        <v>1259285</v>
      </c>
      <c r="R7" s="40">
        <v>-5.26282771572758</v>
      </c>
      <c r="S7" s="39">
        <v>16.563091915665499</v>
      </c>
      <c r="T7" s="39">
        <v>16.804209655955599</v>
      </c>
      <c r="U7" s="42">
        <v>-1.45575319824206</v>
      </c>
    </row>
    <row r="8" spans="1:23" ht="12" thickBot="1">
      <c r="A8" s="70">
        <v>41525</v>
      </c>
      <c r="B8" s="60" t="s">
        <v>6</v>
      </c>
      <c r="C8" s="61"/>
      <c r="D8" s="43">
        <v>802374.57669999998</v>
      </c>
      <c r="E8" s="43">
        <v>819952</v>
      </c>
      <c r="F8" s="44">
        <v>97.856286307003302</v>
      </c>
      <c r="G8" s="45"/>
      <c r="H8" s="45"/>
      <c r="I8" s="43">
        <v>170284.57939999999</v>
      </c>
      <c r="J8" s="44">
        <v>21.2225791226269</v>
      </c>
      <c r="K8" s="45"/>
      <c r="L8" s="45"/>
      <c r="M8" s="45"/>
      <c r="N8" s="43">
        <v>5773229.1283999998</v>
      </c>
      <c r="O8" s="43">
        <v>65429495.842399999</v>
      </c>
      <c r="P8" s="43">
        <v>37466</v>
      </c>
      <c r="Q8" s="43">
        <v>38498</v>
      </c>
      <c r="R8" s="44">
        <v>-2.6806587355187301</v>
      </c>
      <c r="S8" s="43">
        <v>21.4160726178402</v>
      </c>
      <c r="T8" s="43">
        <v>22.982612060366801</v>
      </c>
      <c r="U8" s="46">
        <v>-7.3147839497967899</v>
      </c>
    </row>
    <row r="9" spans="1:23" ht="12" thickBot="1">
      <c r="A9" s="71"/>
      <c r="B9" s="60" t="s">
        <v>7</v>
      </c>
      <c r="C9" s="61"/>
      <c r="D9" s="43">
        <v>150950.29730000001</v>
      </c>
      <c r="E9" s="43">
        <v>143850</v>
      </c>
      <c r="F9" s="44">
        <v>104.93590358011799</v>
      </c>
      <c r="G9" s="45"/>
      <c r="H9" s="45"/>
      <c r="I9" s="43">
        <v>26548.248100000001</v>
      </c>
      <c r="J9" s="44">
        <v>17.587410276667299</v>
      </c>
      <c r="K9" s="45"/>
      <c r="L9" s="45"/>
      <c r="M9" s="45"/>
      <c r="N9" s="43">
        <v>1258401.2101</v>
      </c>
      <c r="O9" s="43">
        <v>14674048.4837</v>
      </c>
      <c r="P9" s="43">
        <v>10571</v>
      </c>
      <c r="Q9" s="43">
        <v>11929</v>
      </c>
      <c r="R9" s="44">
        <v>-11.3840221309414</v>
      </c>
      <c r="S9" s="43">
        <v>14.279661082205999</v>
      </c>
      <c r="T9" s="43">
        <v>14.8197409422416</v>
      </c>
      <c r="U9" s="46">
        <v>-3.7821616138254002</v>
      </c>
    </row>
    <row r="10" spans="1:23" ht="12" thickBot="1">
      <c r="A10" s="71"/>
      <c r="B10" s="60" t="s">
        <v>8</v>
      </c>
      <c r="C10" s="61"/>
      <c r="D10" s="43">
        <v>155277.6692</v>
      </c>
      <c r="E10" s="43">
        <v>184036</v>
      </c>
      <c r="F10" s="44">
        <v>84.373529744180502</v>
      </c>
      <c r="G10" s="45"/>
      <c r="H10" s="45"/>
      <c r="I10" s="43">
        <v>35295.428</v>
      </c>
      <c r="J10" s="44">
        <v>22.7305240874906</v>
      </c>
      <c r="K10" s="45"/>
      <c r="L10" s="45"/>
      <c r="M10" s="45"/>
      <c r="N10" s="43">
        <v>1044001.3726</v>
      </c>
      <c r="O10" s="43">
        <v>19432184.9712</v>
      </c>
      <c r="P10" s="43">
        <v>111361</v>
      </c>
      <c r="Q10" s="43">
        <v>114284</v>
      </c>
      <c r="R10" s="44">
        <v>-2.5576633649504701</v>
      </c>
      <c r="S10" s="43">
        <v>1.3943631001876799</v>
      </c>
      <c r="T10" s="43">
        <v>1.6247839671345099</v>
      </c>
      <c r="U10" s="46">
        <v>-16.525169585728101</v>
      </c>
    </row>
    <row r="11" spans="1:23" ht="12" thickBot="1">
      <c r="A11" s="71"/>
      <c r="B11" s="60" t="s">
        <v>9</v>
      </c>
      <c r="C11" s="61"/>
      <c r="D11" s="43">
        <v>66076.4519</v>
      </c>
      <c r="E11" s="43">
        <v>77643</v>
      </c>
      <c r="F11" s="44">
        <v>85.102909341473193</v>
      </c>
      <c r="G11" s="45"/>
      <c r="H11" s="45"/>
      <c r="I11" s="43">
        <v>13516.0874</v>
      </c>
      <c r="J11" s="44">
        <v>20.455225744347199</v>
      </c>
      <c r="K11" s="45"/>
      <c r="L11" s="45"/>
      <c r="M11" s="45"/>
      <c r="N11" s="43">
        <v>490518.31189999997</v>
      </c>
      <c r="O11" s="43">
        <v>6535820.3603999997</v>
      </c>
      <c r="P11" s="43">
        <v>3229</v>
      </c>
      <c r="Q11" s="43">
        <v>3889</v>
      </c>
      <c r="R11" s="44">
        <v>-16.970943687323199</v>
      </c>
      <c r="S11" s="43">
        <v>20.463441282130699</v>
      </c>
      <c r="T11" s="43">
        <v>22.418715710979701</v>
      </c>
      <c r="U11" s="46">
        <v>-9.5549639080324198</v>
      </c>
    </row>
    <row r="12" spans="1:23" ht="12" thickBot="1">
      <c r="A12" s="71"/>
      <c r="B12" s="60" t="s">
        <v>10</v>
      </c>
      <c r="C12" s="61"/>
      <c r="D12" s="43">
        <v>238187.99650000001</v>
      </c>
      <c r="E12" s="43">
        <v>189144</v>
      </c>
      <c r="F12" s="44">
        <v>125.929448726896</v>
      </c>
      <c r="G12" s="45"/>
      <c r="H12" s="45"/>
      <c r="I12" s="43">
        <v>21195.2778</v>
      </c>
      <c r="J12" s="44">
        <v>8.8985499317552694</v>
      </c>
      <c r="K12" s="45"/>
      <c r="L12" s="45"/>
      <c r="M12" s="45"/>
      <c r="N12" s="43">
        <v>2065767.8779</v>
      </c>
      <c r="O12" s="43">
        <v>25041606.8814</v>
      </c>
      <c r="P12" s="43">
        <v>2607</v>
      </c>
      <c r="Q12" s="43">
        <v>3206</v>
      </c>
      <c r="R12" s="44">
        <v>-18.683718028696202</v>
      </c>
      <c r="S12" s="43">
        <v>91.364785769083198</v>
      </c>
      <c r="T12" s="43">
        <v>95.312635870243298</v>
      </c>
      <c r="U12" s="46">
        <v>-4.3209756011883096</v>
      </c>
    </row>
    <row r="13" spans="1:23" ht="12" thickBot="1">
      <c r="A13" s="71"/>
      <c r="B13" s="60" t="s">
        <v>11</v>
      </c>
      <c r="C13" s="61"/>
      <c r="D13" s="43">
        <v>446583.57189999998</v>
      </c>
      <c r="E13" s="43">
        <v>363218</v>
      </c>
      <c r="F13" s="44">
        <v>122.951938477719</v>
      </c>
      <c r="G13" s="45"/>
      <c r="H13" s="45"/>
      <c r="I13" s="43">
        <v>53156.765599999999</v>
      </c>
      <c r="J13" s="44">
        <v>11.902982766214</v>
      </c>
      <c r="K13" s="45"/>
      <c r="L13" s="45"/>
      <c r="M13" s="45"/>
      <c r="N13" s="43">
        <v>2860594.0973</v>
      </c>
      <c r="O13" s="43">
        <v>35867010.805399999</v>
      </c>
      <c r="P13" s="43">
        <v>18351</v>
      </c>
      <c r="Q13" s="43">
        <v>21043</v>
      </c>
      <c r="R13" s="44">
        <v>-12.792852730124</v>
      </c>
      <c r="S13" s="43">
        <v>24.335653201460399</v>
      </c>
      <c r="T13" s="43">
        <v>26.153334362971101</v>
      </c>
      <c r="U13" s="46">
        <v>-7.4692104890842499</v>
      </c>
    </row>
    <row r="14" spans="1:23" ht="12" thickBot="1">
      <c r="A14" s="71"/>
      <c r="B14" s="60" t="s">
        <v>12</v>
      </c>
      <c r="C14" s="61"/>
      <c r="D14" s="43">
        <v>195182.60879999999</v>
      </c>
      <c r="E14" s="43">
        <v>185423</v>
      </c>
      <c r="F14" s="44">
        <v>105.263429455893</v>
      </c>
      <c r="G14" s="45"/>
      <c r="H14" s="45"/>
      <c r="I14" s="43">
        <v>35276.254000000001</v>
      </c>
      <c r="J14" s="44">
        <v>18.073461676161401</v>
      </c>
      <c r="K14" s="45"/>
      <c r="L14" s="45"/>
      <c r="M14" s="45"/>
      <c r="N14" s="43">
        <v>1675664.1695999999</v>
      </c>
      <c r="O14" s="43">
        <v>19454770.446800001</v>
      </c>
      <c r="P14" s="43">
        <v>3143</v>
      </c>
      <c r="Q14" s="43">
        <v>3888</v>
      </c>
      <c r="R14" s="44">
        <v>-19.161522633744902</v>
      </c>
      <c r="S14" s="43">
        <v>62.100734584791603</v>
      </c>
      <c r="T14" s="43">
        <v>65.5409633744856</v>
      </c>
      <c r="U14" s="46">
        <v>-5.5397553872680199</v>
      </c>
    </row>
    <row r="15" spans="1:23" ht="12" thickBot="1">
      <c r="A15" s="71"/>
      <c r="B15" s="60" t="s">
        <v>13</v>
      </c>
      <c r="C15" s="61"/>
      <c r="D15" s="43">
        <v>111105.3173</v>
      </c>
      <c r="E15" s="43">
        <v>116728</v>
      </c>
      <c r="F15" s="44">
        <v>95.183090004112103</v>
      </c>
      <c r="G15" s="45"/>
      <c r="H15" s="45"/>
      <c r="I15" s="43">
        <v>20284.254300000001</v>
      </c>
      <c r="J15" s="44">
        <v>18.256780857058001</v>
      </c>
      <c r="K15" s="45"/>
      <c r="L15" s="45"/>
      <c r="M15" s="45"/>
      <c r="N15" s="43">
        <v>951543.49289999995</v>
      </c>
      <c r="O15" s="43">
        <v>12890076.7445</v>
      </c>
      <c r="P15" s="43">
        <v>3894</v>
      </c>
      <c r="Q15" s="43">
        <v>5139</v>
      </c>
      <c r="R15" s="44">
        <v>-24.226503210741399</v>
      </c>
      <c r="S15" s="43">
        <v>28.532438957370299</v>
      </c>
      <c r="T15" s="43">
        <v>29.763417201790201</v>
      </c>
      <c r="U15" s="46">
        <v>-4.3143113221379199</v>
      </c>
    </row>
    <row r="16" spans="1:23" ht="12" thickBot="1">
      <c r="A16" s="71"/>
      <c r="B16" s="60" t="s">
        <v>14</v>
      </c>
      <c r="C16" s="61"/>
      <c r="D16" s="43">
        <v>978903.40110000002</v>
      </c>
      <c r="E16" s="43">
        <v>1356709</v>
      </c>
      <c r="F16" s="44">
        <v>72.152790399415096</v>
      </c>
      <c r="G16" s="45"/>
      <c r="H16" s="45"/>
      <c r="I16" s="43">
        <v>92048.799700000003</v>
      </c>
      <c r="J16" s="44">
        <v>9.4032567050604001</v>
      </c>
      <c r="K16" s="45"/>
      <c r="L16" s="45"/>
      <c r="M16" s="45"/>
      <c r="N16" s="43">
        <v>6328851.5859000003</v>
      </c>
      <c r="O16" s="43">
        <v>109942592.2823</v>
      </c>
      <c r="P16" s="43">
        <v>65488</v>
      </c>
      <c r="Q16" s="43">
        <v>64160</v>
      </c>
      <c r="R16" s="44">
        <v>2.0698254364089701</v>
      </c>
      <c r="S16" s="43">
        <v>14.9478286266186</v>
      </c>
      <c r="T16" s="43">
        <v>14.936930481608499</v>
      </c>
      <c r="U16" s="46">
        <v>7.2907880350814996E-2</v>
      </c>
    </row>
    <row r="17" spans="1:21" ht="12" thickBot="1">
      <c r="A17" s="71"/>
      <c r="B17" s="60" t="s">
        <v>15</v>
      </c>
      <c r="C17" s="61"/>
      <c r="D17" s="43">
        <v>830942.82140000002</v>
      </c>
      <c r="E17" s="43">
        <v>705275</v>
      </c>
      <c r="F17" s="44">
        <v>117.818272503633</v>
      </c>
      <c r="G17" s="45"/>
      <c r="H17" s="45"/>
      <c r="I17" s="43">
        <v>62178.813499999997</v>
      </c>
      <c r="J17" s="44">
        <v>7.4829232407639203</v>
      </c>
      <c r="K17" s="45"/>
      <c r="L17" s="45"/>
      <c r="M17" s="45"/>
      <c r="N17" s="43">
        <v>5637092.3689999999</v>
      </c>
      <c r="O17" s="43">
        <v>77662372.845699996</v>
      </c>
      <c r="P17" s="43">
        <v>21807</v>
      </c>
      <c r="Q17" s="43">
        <v>22794</v>
      </c>
      <c r="R17" s="44">
        <v>-4.3300868649644704</v>
      </c>
      <c r="S17" s="43">
        <v>38.104407823176103</v>
      </c>
      <c r="T17" s="43">
        <v>37.545965833114003</v>
      </c>
      <c r="U17" s="46">
        <v>1.4655574563801901</v>
      </c>
    </row>
    <row r="18" spans="1:21" ht="12" thickBot="1">
      <c r="A18" s="71"/>
      <c r="B18" s="60" t="s">
        <v>16</v>
      </c>
      <c r="C18" s="61"/>
      <c r="D18" s="43">
        <v>1982736.2837</v>
      </c>
      <c r="E18" s="43">
        <v>2299159</v>
      </c>
      <c r="F18" s="44">
        <v>86.237458292358198</v>
      </c>
      <c r="G18" s="45"/>
      <c r="H18" s="45"/>
      <c r="I18" s="43">
        <v>299942.22840000002</v>
      </c>
      <c r="J18" s="44">
        <v>15.127691507227301</v>
      </c>
      <c r="K18" s="45"/>
      <c r="L18" s="45"/>
      <c r="M18" s="45"/>
      <c r="N18" s="43">
        <v>13125853.634099999</v>
      </c>
      <c r="O18" s="43">
        <v>200656883.21399999</v>
      </c>
      <c r="P18" s="43">
        <v>111040</v>
      </c>
      <c r="Q18" s="43">
        <v>116943</v>
      </c>
      <c r="R18" s="44">
        <v>-5.0477583096038199</v>
      </c>
      <c r="S18" s="43">
        <v>17.856054428134001</v>
      </c>
      <c r="T18" s="43">
        <v>17.9964775942126</v>
      </c>
      <c r="U18" s="46">
        <v>-0.78641766378863798</v>
      </c>
    </row>
    <row r="19" spans="1:21" ht="12" thickBot="1">
      <c r="A19" s="71"/>
      <c r="B19" s="60" t="s">
        <v>17</v>
      </c>
      <c r="C19" s="61"/>
      <c r="D19" s="43">
        <v>639437.11439999996</v>
      </c>
      <c r="E19" s="43">
        <v>807529</v>
      </c>
      <c r="F19" s="44">
        <v>79.184414974570601</v>
      </c>
      <c r="G19" s="45"/>
      <c r="H19" s="45"/>
      <c r="I19" s="43">
        <v>56452.691099999996</v>
      </c>
      <c r="J19" s="44">
        <v>8.8284977253738202</v>
      </c>
      <c r="K19" s="45"/>
      <c r="L19" s="45"/>
      <c r="M19" s="45"/>
      <c r="N19" s="43">
        <v>4803881.0964000002</v>
      </c>
      <c r="O19" s="43">
        <v>69063320.989500001</v>
      </c>
      <c r="P19" s="43">
        <v>15578</v>
      </c>
      <c r="Q19" s="43">
        <v>16565</v>
      </c>
      <c r="R19" s="44">
        <v>-5.9583459100513103</v>
      </c>
      <c r="S19" s="43">
        <v>41.0474460392862</v>
      </c>
      <c r="T19" s="43">
        <v>41.634367195895003</v>
      </c>
      <c r="U19" s="46">
        <v>-1.4298603524493001</v>
      </c>
    </row>
    <row r="20" spans="1:21" ht="12" thickBot="1">
      <c r="A20" s="71"/>
      <c r="B20" s="60" t="s">
        <v>18</v>
      </c>
      <c r="C20" s="61"/>
      <c r="D20" s="43">
        <v>1219632.8913</v>
      </c>
      <c r="E20" s="43">
        <v>1868206</v>
      </c>
      <c r="F20" s="44">
        <v>65.283640631707598</v>
      </c>
      <c r="G20" s="45"/>
      <c r="H20" s="45"/>
      <c r="I20" s="43">
        <v>40267.553599999999</v>
      </c>
      <c r="J20" s="44">
        <v>3.3016126317386401</v>
      </c>
      <c r="K20" s="45"/>
      <c r="L20" s="45"/>
      <c r="M20" s="45"/>
      <c r="N20" s="43">
        <v>8986128.7522999998</v>
      </c>
      <c r="O20" s="43">
        <v>118768531.84289999</v>
      </c>
      <c r="P20" s="43">
        <v>43098</v>
      </c>
      <c r="Q20" s="43">
        <v>45084</v>
      </c>
      <c r="R20" s="44">
        <v>-4.4051104604737796</v>
      </c>
      <c r="S20" s="43">
        <v>28.299060079354</v>
      </c>
      <c r="T20" s="43">
        <v>26.730696242569401</v>
      </c>
      <c r="U20" s="46">
        <v>5.5421057532890501</v>
      </c>
    </row>
    <row r="21" spans="1:21" ht="12" thickBot="1">
      <c r="A21" s="71"/>
      <c r="B21" s="60" t="s">
        <v>19</v>
      </c>
      <c r="C21" s="61"/>
      <c r="D21" s="43">
        <v>418824.15360000002</v>
      </c>
      <c r="E21" s="43">
        <v>498439</v>
      </c>
      <c r="F21" s="44">
        <v>84.027163524523601</v>
      </c>
      <c r="G21" s="45"/>
      <c r="H21" s="45"/>
      <c r="I21" s="43">
        <v>46094.462299999999</v>
      </c>
      <c r="J21" s="44">
        <v>11.0056838660797</v>
      </c>
      <c r="K21" s="45"/>
      <c r="L21" s="45"/>
      <c r="M21" s="45"/>
      <c r="N21" s="43">
        <v>2941435.6979999999</v>
      </c>
      <c r="O21" s="43">
        <v>42464850.606399998</v>
      </c>
      <c r="P21" s="43">
        <v>41044</v>
      </c>
      <c r="Q21" s="43">
        <v>43721</v>
      </c>
      <c r="R21" s="44">
        <v>-6.1229157613046397</v>
      </c>
      <c r="S21" s="43">
        <v>10.204272332131399</v>
      </c>
      <c r="T21" s="43">
        <v>10.3674133254043</v>
      </c>
      <c r="U21" s="46">
        <v>-1.5987518557222</v>
      </c>
    </row>
    <row r="22" spans="1:21" ht="12" thickBot="1">
      <c r="A22" s="71"/>
      <c r="B22" s="60" t="s">
        <v>20</v>
      </c>
      <c r="C22" s="61"/>
      <c r="D22" s="43">
        <v>1269777.8251</v>
      </c>
      <c r="E22" s="43">
        <v>1373598</v>
      </c>
      <c r="F22" s="44">
        <v>92.441735143761093</v>
      </c>
      <c r="G22" s="45"/>
      <c r="H22" s="45"/>
      <c r="I22" s="43">
        <v>161866.5092</v>
      </c>
      <c r="J22" s="44">
        <v>12.7476245056691</v>
      </c>
      <c r="K22" s="45"/>
      <c r="L22" s="45"/>
      <c r="M22" s="45"/>
      <c r="N22" s="43">
        <v>8570043.5070999991</v>
      </c>
      <c r="O22" s="43">
        <v>148067625.82429999</v>
      </c>
      <c r="P22" s="43">
        <v>87929</v>
      </c>
      <c r="Q22" s="43">
        <v>91431</v>
      </c>
      <c r="R22" s="44">
        <v>-3.8302107600266901</v>
      </c>
      <c r="S22" s="43">
        <v>14.440944683779</v>
      </c>
      <c r="T22" s="43">
        <v>14.6715480974724</v>
      </c>
      <c r="U22" s="46">
        <v>-1.59687207965334</v>
      </c>
    </row>
    <row r="23" spans="1:21" ht="12" thickBot="1">
      <c r="A23" s="71"/>
      <c r="B23" s="60" t="s">
        <v>21</v>
      </c>
      <c r="C23" s="61"/>
      <c r="D23" s="43">
        <v>2879243.7037</v>
      </c>
      <c r="E23" s="43">
        <v>3092610</v>
      </c>
      <c r="F23" s="44">
        <v>93.100769372795099</v>
      </c>
      <c r="G23" s="45"/>
      <c r="H23" s="45"/>
      <c r="I23" s="43">
        <v>326842.58470000001</v>
      </c>
      <c r="J23" s="44">
        <v>11.351681842005499</v>
      </c>
      <c r="K23" s="45"/>
      <c r="L23" s="45"/>
      <c r="M23" s="45"/>
      <c r="N23" s="43">
        <v>21707851.200800002</v>
      </c>
      <c r="O23" s="43">
        <v>310734926.4156</v>
      </c>
      <c r="P23" s="43">
        <v>100275</v>
      </c>
      <c r="Q23" s="43">
        <v>102342</v>
      </c>
      <c r="R23" s="44">
        <v>-2.0196986574426901</v>
      </c>
      <c r="S23" s="43">
        <v>28.7134749808028</v>
      </c>
      <c r="T23" s="43">
        <v>30.082878747728198</v>
      </c>
      <c r="U23" s="46">
        <v>-4.7692025010590404</v>
      </c>
    </row>
    <row r="24" spans="1:21" ht="12" thickBot="1">
      <c r="A24" s="71"/>
      <c r="B24" s="60" t="s">
        <v>22</v>
      </c>
      <c r="C24" s="61"/>
      <c r="D24" s="43">
        <v>349929.76669999998</v>
      </c>
      <c r="E24" s="43">
        <v>463063</v>
      </c>
      <c r="F24" s="44">
        <v>75.568500765554603</v>
      </c>
      <c r="G24" s="45"/>
      <c r="H24" s="45"/>
      <c r="I24" s="43">
        <v>56724.059300000001</v>
      </c>
      <c r="J24" s="44">
        <v>16.210126916305001</v>
      </c>
      <c r="K24" s="45"/>
      <c r="L24" s="45"/>
      <c r="M24" s="45"/>
      <c r="N24" s="43">
        <v>2576324.1235000002</v>
      </c>
      <c r="O24" s="43">
        <v>36310589.907399997</v>
      </c>
      <c r="P24" s="43">
        <v>40853</v>
      </c>
      <c r="Q24" s="43">
        <v>43340</v>
      </c>
      <c r="R24" s="44">
        <v>-5.7383479464697702</v>
      </c>
      <c r="S24" s="43">
        <v>8.5655831077277096</v>
      </c>
      <c r="T24" s="43">
        <v>9.0362459690816799</v>
      </c>
      <c r="U24" s="46">
        <v>-5.4948140183165197</v>
      </c>
    </row>
    <row r="25" spans="1:21" ht="12" thickBot="1">
      <c r="A25" s="71"/>
      <c r="B25" s="60" t="s">
        <v>23</v>
      </c>
      <c r="C25" s="61"/>
      <c r="D25" s="43">
        <v>282991.39049999998</v>
      </c>
      <c r="E25" s="43">
        <v>308259</v>
      </c>
      <c r="F25" s="44">
        <v>91.803123509775901</v>
      </c>
      <c r="G25" s="45"/>
      <c r="H25" s="45"/>
      <c r="I25" s="43">
        <v>-3309741739.3539</v>
      </c>
      <c r="J25" s="44">
        <v>-1169555.62976885</v>
      </c>
      <c r="K25" s="45"/>
      <c r="L25" s="45"/>
      <c r="M25" s="45"/>
      <c r="N25" s="43">
        <v>1959799.2759</v>
      </c>
      <c r="O25" s="43">
        <v>26743332.769099999</v>
      </c>
      <c r="P25" s="43">
        <v>21649</v>
      </c>
      <c r="Q25" s="43">
        <v>24175</v>
      </c>
      <c r="R25" s="44">
        <v>-10.448810754912101</v>
      </c>
      <c r="S25" s="43">
        <v>13.071799644325401</v>
      </c>
      <c r="T25" s="43">
        <v>12.5560887321613</v>
      </c>
      <c r="U25" s="46">
        <v>3.9452173854877302</v>
      </c>
    </row>
    <row r="26" spans="1:21" ht="12" thickBot="1">
      <c r="A26" s="71"/>
      <c r="B26" s="60" t="s">
        <v>24</v>
      </c>
      <c r="C26" s="61"/>
      <c r="D26" s="43">
        <v>528538.04059999995</v>
      </c>
      <c r="E26" s="43">
        <v>571923</v>
      </c>
      <c r="F26" s="44">
        <v>92.414195722151405</v>
      </c>
      <c r="G26" s="45"/>
      <c r="H26" s="45"/>
      <c r="I26" s="43">
        <v>102521.9828</v>
      </c>
      <c r="J26" s="44">
        <v>19.397276056727399</v>
      </c>
      <c r="K26" s="45"/>
      <c r="L26" s="45"/>
      <c r="M26" s="45"/>
      <c r="N26" s="43">
        <v>3722849.0096999998</v>
      </c>
      <c r="O26" s="43">
        <v>68400108.302900001</v>
      </c>
      <c r="P26" s="43">
        <v>41145</v>
      </c>
      <c r="Q26" s="43">
        <v>45184</v>
      </c>
      <c r="R26" s="44">
        <v>-8.9390049575070805</v>
      </c>
      <c r="S26" s="43">
        <v>12.845741659983</v>
      </c>
      <c r="T26" s="43">
        <v>12.4146716337642</v>
      </c>
      <c r="U26" s="46">
        <v>3.3557426081647899</v>
      </c>
    </row>
    <row r="27" spans="1:21" ht="12" thickBot="1">
      <c r="A27" s="71"/>
      <c r="B27" s="60" t="s">
        <v>25</v>
      </c>
      <c r="C27" s="61"/>
      <c r="D27" s="43">
        <v>367847.70169999998</v>
      </c>
      <c r="E27" s="43">
        <v>388167</v>
      </c>
      <c r="F27" s="44">
        <v>94.765320519260996</v>
      </c>
      <c r="G27" s="45"/>
      <c r="H27" s="45"/>
      <c r="I27" s="43">
        <v>110049.0319</v>
      </c>
      <c r="J27" s="44">
        <v>29.9170095100257</v>
      </c>
      <c r="K27" s="45"/>
      <c r="L27" s="45"/>
      <c r="M27" s="45"/>
      <c r="N27" s="43">
        <v>2668543.9243999999</v>
      </c>
      <c r="O27" s="43">
        <v>30982238.990600001</v>
      </c>
      <c r="P27" s="43">
        <v>49476</v>
      </c>
      <c r="Q27" s="43">
        <v>51990</v>
      </c>
      <c r="R27" s="44">
        <v>-4.8355452971725299</v>
      </c>
      <c r="S27" s="43">
        <v>7.4348714871857098</v>
      </c>
      <c r="T27" s="43">
        <v>7.6223641450278903</v>
      </c>
      <c r="U27" s="46">
        <v>-2.52180092373266</v>
      </c>
    </row>
    <row r="28" spans="1:21" ht="12" thickBot="1">
      <c r="A28" s="71"/>
      <c r="B28" s="60" t="s">
        <v>26</v>
      </c>
      <c r="C28" s="61"/>
      <c r="D28" s="43">
        <v>1125747.7978999999</v>
      </c>
      <c r="E28" s="43">
        <v>1065100</v>
      </c>
      <c r="F28" s="44">
        <v>105.694094254061</v>
      </c>
      <c r="G28" s="45"/>
      <c r="H28" s="45"/>
      <c r="I28" s="43">
        <v>35832.613899999997</v>
      </c>
      <c r="J28" s="44">
        <v>3.18300546239958</v>
      </c>
      <c r="K28" s="45"/>
      <c r="L28" s="45"/>
      <c r="M28" s="45"/>
      <c r="N28" s="43">
        <v>8221433.6551000001</v>
      </c>
      <c r="O28" s="43">
        <v>105509953.0424</v>
      </c>
      <c r="P28" s="43">
        <v>57297</v>
      </c>
      <c r="Q28" s="43">
        <v>61453</v>
      </c>
      <c r="R28" s="44">
        <v>-6.7628919662180902</v>
      </c>
      <c r="S28" s="43">
        <v>19.647587097055698</v>
      </c>
      <c r="T28" s="43">
        <v>19.802775252632099</v>
      </c>
      <c r="U28" s="46">
        <v>-0.78985859591713603</v>
      </c>
    </row>
    <row r="29" spans="1:21" ht="12" thickBot="1">
      <c r="A29" s="71"/>
      <c r="B29" s="60" t="s">
        <v>27</v>
      </c>
      <c r="C29" s="61"/>
      <c r="D29" s="43">
        <v>740492.11990000005</v>
      </c>
      <c r="E29" s="43">
        <v>796740</v>
      </c>
      <c r="F29" s="44">
        <v>92.940246491954696</v>
      </c>
      <c r="G29" s="45"/>
      <c r="H29" s="45"/>
      <c r="I29" s="43">
        <v>119149.107</v>
      </c>
      <c r="J29" s="44">
        <v>16.090530040493999</v>
      </c>
      <c r="K29" s="45"/>
      <c r="L29" s="45"/>
      <c r="M29" s="45"/>
      <c r="N29" s="43">
        <v>5965495.0449999999</v>
      </c>
      <c r="O29" s="43">
        <v>75807184.366999999</v>
      </c>
      <c r="P29" s="43">
        <v>107367</v>
      </c>
      <c r="Q29" s="43">
        <v>117832</v>
      </c>
      <c r="R29" s="44">
        <v>-8.8812886142983203</v>
      </c>
      <c r="S29" s="43">
        <v>6.8968316139968504</v>
      </c>
      <c r="T29" s="43">
        <v>6.9409416830742101</v>
      </c>
      <c r="U29" s="46">
        <v>-0.63957004529202499</v>
      </c>
    </row>
    <row r="30" spans="1:21" ht="12" thickBot="1">
      <c r="A30" s="71"/>
      <c r="B30" s="60" t="s">
        <v>28</v>
      </c>
      <c r="C30" s="61"/>
      <c r="D30" s="43">
        <v>1218866.1823</v>
      </c>
      <c r="E30" s="43">
        <v>1512768</v>
      </c>
      <c r="F30" s="44">
        <v>80.571917326384494</v>
      </c>
      <c r="G30" s="45"/>
      <c r="H30" s="45"/>
      <c r="I30" s="43">
        <v>194442.19330000001</v>
      </c>
      <c r="J30" s="44">
        <v>15.9527104881266</v>
      </c>
      <c r="K30" s="45"/>
      <c r="L30" s="45"/>
      <c r="M30" s="45"/>
      <c r="N30" s="43">
        <v>8838365.3016999997</v>
      </c>
      <c r="O30" s="43">
        <v>150075019.23539999</v>
      </c>
      <c r="P30" s="43">
        <v>91059</v>
      </c>
      <c r="Q30" s="43">
        <v>94937</v>
      </c>
      <c r="R30" s="44">
        <v>-4.0848141399033002</v>
      </c>
      <c r="S30" s="43">
        <v>13.3854553893629</v>
      </c>
      <c r="T30" s="43">
        <v>13.5871570673183</v>
      </c>
      <c r="U30" s="46">
        <v>-1.5068719896946601</v>
      </c>
    </row>
    <row r="31" spans="1:21" ht="12" thickBot="1">
      <c r="A31" s="71"/>
      <c r="B31" s="60" t="s">
        <v>29</v>
      </c>
      <c r="C31" s="61"/>
      <c r="D31" s="43">
        <v>1339175.8533000001</v>
      </c>
      <c r="E31" s="43">
        <v>1211981</v>
      </c>
      <c r="F31" s="44">
        <v>110.494789382012</v>
      </c>
      <c r="G31" s="45"/>
      <c r="H31" s="45"/>
      <c r="I31" s="43">
        <v>32657.3488</v>
      </c>
      <c r="J31" s="44">
        <v>2.43861541555769</v>
      </c>
      <c r="K31" s="45"/>
      <c r="L31" s="45"/>
      <c r="M31" s="45"/>
      <c r="N31" s="43">
        <v>7782534.3695</v>
      </c>
      <c r="O31" s="43">
        <v>115767490.3169</v>
      </c>
      <c r="P31" s="43">
        <v>50148</v>
      </c>
      <c r="Q31" s="43">
        <v>53261</v>
      </c>
      <c r="R31" s="44">
        <v>-5.8448020127297697</v>
      </c>
      <c r="S31" s="43">
        <v>26.704471829385</v>
      </c>
      <c r="T31" s="43">
        <v>24.863620942152799</v>
      </c>
      <c r="U31" s="46">
        <v>6.8934180724240699</v>
      </c>
    </row>
    <row r="32" spans="1:21" ht="12" thickBot="1">
      <c r="A32" s="71"/>
      <c r="B32" s="60" t="s">
        <v>30</v>
      </c>
      <c r="C32" s="61"/>
      <c r="D32" s="43">
        <v>164238.88829999999</v>
      </c>
      <c r="E32" s="43">
        <v>185068</v>
      </c>
      <c r="F32" s="44">
        <v>88.745157617740503</v>
      </c>
      <c r="G32" s="45"/>
      <c r="H32" s="45"/>
      <c r="I32" s="43">
        <v>36397.090700000001</v>
      </c>
      <c r="J32" s="44">
        <v>22.161067379801501</v>
      </c>
      <c r="K32" s="45"/>
      <c r="L32" s="45"/>
      <c r="M32" s="45"/>
      <c r="N32" s="43">
        <v>1188203.8554</v>
      </c>
      <c r="O32" s="43">
        <v>17942448.947999999</v>
      </c>
      <c r="P32" s="43">
        <v>36541</v>
      </c>
      <c r="Q32" s="43">
        <v>38958</v>
      </c>
      <c r="R32" s="44">
        <v>-6.2041172544791801</v>
      </c>
      <c r="S32" s="43">
        <v>4.4946467885389003</v>
      </c>
      <c r="T32" s="43">
        <v>4.4871561553467796</v>
      </c>
      <c r="U32" s="46">
        <v>0.166656770699285</v>
      </c>
    </row>
    <row r="33" spans="1:21" ht="12" thickBot="1">
      <c r="A33" s="71"/>
      <c r="B33" s="60" t="s">
        <v>31</v>
      </c>
      <c r="C33" s="61"/>
      <c r="D33" s="43">
        <v>193.50479999999999</v>
      </c>
      <c r="E33" s="45"/>
      <c r="F33" s="45"/>
      <c r="G33" s="45"/>
      <c r="H33" s="45"/>
      <c r="I33" s="43">
        <v>39.525799999999997</v>
      </c>
      <c r="J33" s="44">
        <v>20.4262633278348</v>
      </c>
      <c r="K33" s="45"/>
      <c r="L33" s="45"/>
      <c r="M33" s="45"/>
      <c r="N33" s="43">
        <v>897.69410000000005</v>
      </c>
      <c r="O33" s="43">
        <v>15105.950199999999</v>
      </c>
      <c r="P33" s="43">
        <v>32</v>
      </c>
      <c r="Q33" s="43">
        <v>34</v>
      </c>
      <c r="R33" s="44">
        <v>-5.8823529411764701</v>
      </c>
      <c r="S33" s="43">
        <v>6.0470249999999997</v>
      </c>
      <c r="T33" s="43">
        <v>6.3423852941176504</v>
      </c>
      <c r="U33" s="46">
        <v>-4.8843901607426297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212981.163</v>
      </c>
      <c r="E35" s="43">
        <v>205625</v>
      </c>
      <c r="F35" s="44">
        <v>103.577465288754</v>
      </c>
      <c r="G35" s="45"/>
      <c r="H35" s="45"/>
      <c r="I35" s="43">
        <v>17271.821499999998</v>
      </c>
      <c r="J35" s="44">
        <v>8.1095535664813703</v>
      </c>
      <c r="K35" s="45"/>
      <c r="L35" s="45"/>
      <c r="M35" s="45"/>
      <c r="N35" s="43">
        <v>1552053.3226000001</v>
      </c>
      <c r="O35" s="43">
        <v>14928725.7213</v>
      </c>
      <c r="P35" s="43">
        <v>17267</v>
      </c>
      <c r="Q35" s="43">
        <v>19546</v>
      </c>
      <c r="R35" s="44">
        <v>-11.659674613731701</v>
      </c>
      <c r="S35" s="43">
        <v>12.3345782706898</v>
      </c>
      <c r="T35" s="43">
        <v>12.231900818581799</v>
      </c>
      <c r="U35" s="46">
        <v>0.83243585515960805</v>
      </c>
    </row>
    <row r="36" spans="1:21" ht="12" customHeight="1" thickBot="1">
      <c r="A36" s="71"/>
      <c r="B36" s="60" t="s">
        <v>41</v>
      </c>
      <c r="C36" s="61"/>
      <c r="D36" s="45"/>
      <c r="E36" s="43">
        <v>857939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308008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331813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504714.13780000003</v>
      </c>
      <c r="E39" s="43">
        <v>826320</v>
      </c>
      <c r="F39" s="44">
        <v>61.079743658631003</v>
      </c>
      <c r="G39" s="45"/>
      <c r="H39" s="45"/>
      <c r="I39" s="43">
        <v>35742.286899999999</v>
      </c>
      <c r="J39" s="44">
        <v>7.0816892619250096</v>
      </c>
      <c r="K39" s="45"/>
      <c r="L39" s="45"/>
      <c r="M39" s="45"/>
      <c r="N39" s="43">
        <v>3427859.8854</v>
      </c>
      <c r="O39" s="43">
        <v>42853941.1215</v>
      </c>
      <c r="P39" s="43">
        <v>734</v>
      </c>
      <c r="Q39" s="43">
        <v>871</v>
      </c>
      <c r="R39" s="44">
        <v>-15.729047072330699</v>
      </c>
      <c r="S39" s="43">
        <v>687.62144114441401</v>
      </c>
      <c r="T39" s="43">
        <v>771.68545774971301</v>
      </c>
      <c r="U39" s="46">
        <v>-12.225333821090601</v>
      </c>
    </row>
    <row r="40" spans="1:21" ht="12" thickBot="1">
      <c r="A40" s="71"/>
      <c r="B40" s="60" t="s">
        <v>34</v>
      </c>
      <c r="C40" s="61"/>
      <c r="D40" s="43">
        <v>408224.7402</v>
      </c>
      <c r="E40" s="43">
        <v>592827</v>
      </c>
      <c r="F40" s="44">
        <v>68.860686203563603</v>
      </c>
      <c r="G40" s="45"/>
      <c r="H40" s="45"/>
      <c r="I40" s="43">
        <v>34926.060899999997</v>
      </c>
      <c r="J40" s="44">
        <v>8.5555963322773607</v>
      </c>
      <c r="K40" s="45"/>
      <c r="L40" s="45"/>
      <c r="M40" s="45"/>
      <c r="N40" s="43">
        <v>3211111.2321000001</v>
      </c>
      <c r="O40" s="43">
        <v>56575722.189099997</v>
      </c>
      <c r="P40" s="43">
        <v>2508</v>
      </c>
      <c r="Q40" s="43">
        <v>2745</v>
      </c>
      <c r="R40" s="44">
        <v>-8.6338797814207595</v>
      </c>
      <c r="S40" s="43">
        <v>162.76903516746401</v>
      </c>
      <c r="T40" s="43">
        <v>170.39017832422601</v>
      </c>
      <c r="U40" s="46">
        <v>-4.6821824242680696</v>
      </c>
    </row>
    <row r="41" spans="1:21" ht="12" thickBot="1">
      <c r="A41" s="71"/>
      <c r="B41" s="60" t="s">
        <v>44</v>
      </c>
      <c r="C41" s="61"/>
      <c r="D41" s="45"/>
      <c r="E41" s="43">
        <v>276311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103578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130772.87850000001</v>
      </c>
      <c r="E43" s="49"/>
      <c r="F43" s="49"/>
      <c r="G43" s="49"/>
      <c r="H43" s="49"/>
      <c r="I43" s="48">
        <v>13060.700199999999</v>
      </c>
      <c r="J43" s="50">
        <v>9.9873156802922303</v>
      </c>
      <c r="K43" s="49"/>
      <c r="L43" s="49"/>
      <c r="M43" s="49"/>
      <c r="N43" s="48">
        <v>570775.22869999998</v>
      </c>
      <c r="O43" s="48">
        <v>5086933.7276999997</v>
      </c>
      <c r="P43" s="48">
        <v>54</v>
      </c>
      <c r="Q43" s="48">
        <v>43</v>
      </c>
      <c r="R43" s="50">
        <v>25.581395348837201</v>
      </c>
      <c r="S43" s="48">
        <v>2421.7199722222199</v>
      </c>
      <c r="T43" s="48">
        <v>483.67751395348802</v>
      </c>
      <c r="U43" s="51">
        <v>80.027520956122103</v>
      </c>
    </row>
  </sheetData>
  <mergeCells count="41">
    <mergeCell ref="B34:C34"/>
    <mergeCell ref="B35:C35"/>
    <mergeCell ref="B29:C29"/>
    <mergeCell ref="B30:C30"/>
    <mergeCell ref="B23:C23"/>
    <mergeCell ref="B43:C43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32:C32"/>
    <mergeCell ref="B33:C33"/>
    <mergeCell ref="B16:C16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9" sqref="E19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80145</v>
      </c>
      <c r="D2" s="54">
        <v>802375.41663162399</v>
      </c>
      <c r="E2" s="54">
        <v>632089.98048461496</v>
      </c>
      <c r="F2" s="54">
        <v>170285.43614700899</v>
      </c>
      <c r="G2" s="54">
        <v>632089.98048461496</v>
      </c>
      <c r="H2" s="54">
        <v>0.21222663683026</v>
      </c>
    </row>
    <row r="3" spans="1:8" ht="14.25">
      <c r="A3" s="54">
        <v>2</v>
      </c>
      <c r="B3" s="55">
        <v>13</v>
      </c>
      <c r="C3" s="54">
        <v>23492.993999999999</v>
      </c>
      <c r="D3" s="54">
        <v>150950.34852089899</v>
      </c>
      <c r="E3" s="54">
        <v>124402.048968822</v>
      </c>
      <c r="F3" s="54">
        <v>26548.299552076202</v>
      </c>
      <c r="G3" s="54">
        <v>124402.048968822</v>
      </c>
      <c r="H3" s="54">
        <v>0.17587438394288099</v>
      </c>
    </row>
    <row r="4" spans="1:8" ht="14.25">
      <c r="A4" s="54">
        <v>3</v>
      </c>
      <c r="B4" s="55">
        <v>14</v>
      </c>
      <c r="C4" s="54">
        <v>132423</v>
      </c>
      <c r="D4" s="54">
        <v>155280.35728803399</v>
      </c>
      <c r="E4" s="54">
        <v>119982.240976923</v>
      </c>
      <c r="F4" s="54">
        <v>35298.116311111102</v>
      </c>
      <c r="G4" s="54">
        <v>119982.240976923</v>
      </c>
      <c r="H4" s="54">
        <v>0.22731861857862401</v>
      </c>
    </row>
    <row r="5" spans="1:8" ht="14.25">
      <c r="A5" s="54">
        <v>4</v>
      </c>
      <c r="B5" s="55">
        <v>15</v>
      </c>
      <c r="C5" s="54">
        <v>4182</v>
      </c>
      <c r="D5" s="54">
        <v>66076.488288427499</v>
      </c>
      <c r="E5" s="54">
        <v>52560.364535806701</v>
      </c>
      <c r="F5" s="54">
        <v>13516.123752620801</v>
      </c>
      <c r="G5" s="54">
        <v>52560.364535806701</v>
      </c>
      <c r="H5" s="54">
        <v>0.20455269495591499</v>
      </c>
    </row>
    <row r="6" spans="1:8" ht="14.25">
      <c r="A6" s="54">
        <v>5</v>
      </c>
      <c r="B6" s="55">
        <v>16</v>
      </c>
      <c r="C6" s="54">
        <v>3766</v>
      </c>
      <c r="D6" s="54">
        <v>238187.999848718</v>
      </c>
      <c r="E6" s="54">
        <v>216992.71958888901</v>
      </c>
      <c r="F6" s="54">
        <v>21195.280259829098</v>
      </c>
      <c r="G6" s="54">
        <v>216992.71958888901</v>
      </c>
      <c r="H6" s="54">
        <v>8.8985508393751897E-2</v>
      </c>
    </row>
    <row r="7" spans="1:8" ht="14.25">
      <c r="A7" s="54">
        <v>6</v>
      </c>
      <c r="B7" s="55">
        <v>17</v>
      </c>
      <c r="C7" s="54">
        <v>33254</v>
      </c>
      <c r="D7" s="54">
        <v>446583.90598546999</v>
      </c>
      <c r="E7" s="54">
        <v>393426.80540683802</v>
      </c>
      <c r="F7" s="54">
        <v>53157.100578632497</v>
      </c>
      <c r="G7" s="54">
        <v>393426.80540683802</v>
      </c>
      <c r="H7" s="54">
        <v>0.119030488708122</v>
      </c>
    </row>
    <row r="8" spans="1:8" ht="14.25">
      <c r="A8" s="54">
        <v>7</v>
      </c>
      <c r="B8" s="55">
        <v>18</v>
      </c>
      <c r="C8" s="54">
        <v>80320</v>
      </c>
      <c r="D8" s="54">
        <v>195182.59201367499</v>
      </c>
      <c r="E8" s="54">
        <v>159906.35590769199</v>
      </c>
      <c r="F8" s="54">
        <v>35276.236105982898</v>
      </c>
      <c r="G8" s="54">
        <v>159906.35590769199</v>
      </c>
      <c r="H8" s="54">
        <v>0.18073454062702099</v>
      </c>
    </row>
    <row r="9" spans="1:8" ht="14.25">
      <c r="A9" s="54">
        <v>8</v>
      </c>
      <c r="B9" s="55">
        <v>19</v>
      </c>
      <c r="C9" s="54">
        <v>29615</v>
      </c>
      <c r="D9" s="54">
        <v>111105.361240171</v>
      </c>
      <c r="E9" s="54">
        <v>90821.062662393204</v>
      </c>
      <c r="F9" s="54">
        <v>20284.298577777801</v>
      </c>
      <c r="G9" s="54">
        <v>90821.062662393204</v>
      </c>
      <c r="H9" s="54">
        <v>0.18256813488892101</v>
      </c>
    </row>
    <row r="10" spans="1:8" ht="14.25">
      <c r="A10" s="54">
        <v>9</v>
      </c>
      <c r="B10" s="55">
        <v>21</v>
      </c>
      <c r="C10" s="54">
        <v>251523</v>
      </c>
      <c r="D10" s="54">
        <v>978902.94790000003</v>
      </c>
      <c r="E10" s="54">
        <v>886854.60140000004</v>
      </c>
      <c r="F10" s="54">
        <v>92048.3465</v>
      </c>
      <c r="G10" s="54">
        <v>886854.60140000004</v>
      </c>
      <c r="H10" s="54">
        <v>9.40321476173583E-2</v>
      </c>
    </row>
    <row r="11" spans="1:8" ht="14.25">
      <c r="A11" s="54">
        <v>10</v>
      </c>
      <c r="B11" s="55">
        <v>22</v>
      </c>
      <c r="C11" s="54">
        <v>48507.637999999999</v>
      </c>
      <c r="D11" s="54">
        <v>830942.874189744</v>
      </c>
      <c r="E11" s="54">
        <v>768764.00402734999</v>
      </c>
      <c r="F11" s="54">
        <v>62178.870162393199</v>
      </c>
      <c r="G11" s="54">
        <v>768764.00402734999</v>
      </c>
      <c r="H11" s="54">
        <v>7.4829295844222807E-2</v>
      </c>
    </row>
    <row r="12" spans="1:8" ht="14.25">
      <c r="A12" s="54">
        <v>11</v>
      </c>
      <c r="B12" s="55">
        <v>23</v>
      </c>
      <c r="C12" s="54">
        <v>268184.97499999998</v>
      </c>
      <c r="D12" s="54">
        <v>1982736.419</v>
      </c>
      <c r="E12" s="54">
        <v>1682794.0615000001</v>
      </c>
      <c r="F12" s="54">
        <v>299942.35749999998</v>
      </c>
      <c r="G12" s="54">
        <v>1682794.0615000001</v>
      </c>
      <c r="H12" s="54">
        <v>0.151276969861318</v>
      </c>
    </row>
    <row r="13" spans="1:8" ht="14.25">
      <c r="A13" s="54">
        <v>12</v>
      </c>
      <c r="B13" s="55">
        <v>24</v>
      </c>
      <c r="C13" s="54">
        <v>26255</v>
      </c>
      <c r="D13" s="54">
        <v>639437.11572393205</v>
      </c>
      <c r="E13" s="54">
        <v>582984.42405042704</v>
      </c>
      <c r="F13" s="54">
        <v>56452.691673504298</v>
      </c>
      <c r="G13" s="54">
        <v>582984.42405042704</v>
      </c>
      <c r="H13" s="54">
        <v>8.8284977967836603E-2</v>
      </c>
    </row>
    <row r="14" spans="1:8" ht="14.25">
      <c r="A14" s="54">
        <v>13</v>
      </c>
      <c r="B14" s="55">
        <v>25</v>
      </c>
      <c r="C14" s="54">
        <v>86500</v>
      </c>
      <c r="D14" s="54">
        <v>1219632.8356999999</v>
      </c>
      <c r="E14" s="54">
        <v>1179365.3377</v>
      </c>
      <c r="F14" s="54">
        <v>40267.498</v>
      </c>
      <c r="G14" s="54">
        <v>1179365.3377</v>
      </c>
      <c r="H14" s="54">
        <v>3.30160822350185E-2</v>
      </c>
    </row>
    <row r="15" spans="1:8" ht="14.25">
      <c r="A15" s="54">
        <v>14</v>
      </c>
      <c r="B15" s="55">
        <v>26</v>
      </c>
      <c r="C15" s="54">
        <v>92498</v>
      </c>
      <c r="D15" s="54">
        <v>418823.97412989201</v>
      </c>
      <c r="E15" s="54">
        <v>372729.69122241897</v>
      </c>
      <c r="F15" s="54">
        <v>46094.282907473003</v>
      </c>
      <c r="G15" s="54">
        <v>372729.69122241897</v>
      </c>
      <c r="H15" s="54">
        <v>0.110056457496814</v>
      </c>
    </row>
    <row r="16" spans="1:8" ht="14.25">
      <c r="A16" s="54">
        <v>15</v>
      </c>
      <c r="B16" s="55">
        <v>27</v>
      </c>
      <c r="C16" s="54">
        <v>219028.79800000001</v>
      </c>
      <c r="D16" s="54">
        <v>1269778.16703009</v>
      </c>
      <c r="E16" s="54">
        <v>1107911.31929558</v>
      </c>
      <c r="F16" s="54">
        <v>161866.84773451299</v>
      </c>
      <c r="G16" s="54">
        <v>1107911.31929558</v>
      </c>
      <c r="H16" s="54">
        <v>0.12747647733864201</v>
      </c>
    </row>
    <row r="17" spans="1:8" ht="14.25">
      <c r="A17" s="54">
        <v>16</v>
      </c>
      <c r="B17" s="55">
        <v>29</v>
      </c>
      <c r="C17" s="54">
        <v>231362</v>
      </c>
      <c r="D17" s="54">
        <v>2879245.0206273501</v>
      </c>
      <c r="E17" s="54">
        <v>2552401.1635085498</v>
      </c>
      <c r="F17" s="54">
        <v>326843.85711880302</v>
      </c>
      <c r="G17" s="54">
        <v>2552401.1635085498</v>
      </c>
      <c r="H17" s="54">
        <v>0.113517208426947</v>
      </c>
    </row>
    <row r="18" spans="1:8" ht="14.25">
      <c r="A18" s="54">
        <v>17</v>
      </c>
      <c r="B18" s="55">
        <v>31</v>
      </c>
      <c r="C18" s="54">
        <v>54883.790999999997</v>
      </c>
      <c r="D18" s="54">
        <v>349929.82197109901</v>
      </c>
      <c r="E18" s="54">
        <v>293205.70278286398</v>
      </c>
      <c r="F18" s="54">
        <v>56724.119188235003</v>
      </c>
      <c r="G18" s="54">
        <v>293205.70278286398</v>
      </c>
      <c r="H18" s="54">
        <v>0.16210141470285999</v>
      </c>
    </row>
    <row r="19" spans="1:8" ht="14.25">
      <c r="A19" s="54">
        <v>18</v>
      </c>
      <c r="B19" s="55">
        <v>32</v>
      </c>
      <c r="C19" s="54">
        <v>17704.788</v>
      </c>
      <c r="D19" s="54">
        <v>282991.38474549598</v>
      </c>
      <c r="E19" s="54">
        <v>3310024730.7438402</v>
      </c>
      <c r="F19" s="54">
        <v>-3309741739.3590899</v>
      </c>
      <c r="G19" s="54">
        <v>3310024730.7438402</v>
      </c>
      <c r="H19" s="54">
        <v>-11695.556535530801</v>
      </c>
    </row>
    <row r="20" spans="1:8" ht="14.25">
      <c r="A20" s="54">
        <v>19</v>
      </c>
      <c r="B20" s="55">
        <v>33</v>
      </c>
      <c r="C20" s="54">
        <v>45388.767</v>
      </c>
      <c r="D20" s="54">
        <v>528538.071040496</v>
      </c>
      <c r="E20" s="54">
        <v>426015.95764381299</v>
      </c>
      <c r="F20" s="54">
        <v>102522.11339668299</v>
      </c>
      <c r="G20" s="54">
        <v>426015.95764381299</v>
      </c>
      <c r="H20" s="54">
        <v>0.19397299648605201</v>
      </c>
    </row>
    <row r="21" spans="1:8" ht="14.25">
      <c r="A21" s="54">
        <v>20</v>
      </c>
      <c r="B21" s="55">
        <v>34</v>
      </c>
      <c r="C21" s="54">
        <v>75369.017999999996</v>
      </c>
      <c r="D21" s="54">
        <v>367847.63096596301</v>
      </c>
      <c r="E21" s="54">
        <v>257798.65928041801</v>
      </c>
      <c r="F21" s="54">
        <v>110048.971685545</v>
      </c>
      <c r="G21" s="54">
        <v>257798.65928041801</v>
      </c>
      <c r="H21" s="54">
        <v>0.29916998893416202</v>
      </c>
    </row>
    <row r="22" spans="1:8" ht="14.25">
      <c r="A22" s="54">
        <v>21</v>
      </c>
      <c r="B22" s="55">
        <v>35</v>
      </c>
      <c r="C22" s="54">
        <v>47176.44</v>
      </c>
      <c r="D22" s="54">
        <v>1125747.7985787599</v>
      </c>
      <c r="E22" s="54">
        <v>1089915.18173432</v>
      </c>
      <c r="F22" s="54">
        <v>35832.616844441502</v>
      </c>
      <c r="G22" s="54">
        <v>1089915.18173432</v>
      </c>
      <c r="H22" s="54">
        <v>3.1830057220346902E-2</v>
      </c>
    </row>
    <row r="23" spans="1:8" ht="14.25">
      <c r="A23" s="54">
        <v>22</v>
      </c>
      <c r="B23" s="55">
        <v>36</v>
      </c>
      <c r="C23" s="54">
        <v>133696.69500000001</v>
      </c>
      <c r="D23" s="54">
        <v>740492.12095132703</v>
      </c>
      <c r="E23" s="54">
        <v>621342.99628177402</v>
      </c>
      <c r="F23" s="54">
        <v>119149.124669554</v>
      </c>
      <c r="G23" s="54">
        <v>621342.99628177402</v>
      </c>
      <c r="H23" s="54">
        <v>0.160905324038398</v>
      </c>
    </row>
    <row r="24" spans="1:8" ht="14.25">
      <c r="A24" s="54">
        <v>23</v>
      </c>
      <c r="B24" s="55">
        <v>37</v>
      </c>
      <c r="C24" s="54">
        <v>146147.092</v>
      </c>
      <c r="D24" s="54">
        <v>1218866.1430070801</v>
      </c>
      <c r="E24" s="54">
        <v>1024424.02052705</v>
      </c>
      <c r="F24" s="54">
        <v>194442.12248003299</v>
      </c>
      <c r="G24" s="54">
        <v>1024424.02052705</v>
      </c>
      <c r="H24" s="54">
        <v>0.159527051920831</v>
      </c>
    </row>
    <row r="25" spans="1:8" ht="14.25">
      <c r="A25" s="54">
        <v>24</v>
      </c>
      <c r="B25" s="55">
        <v>38</v>
      </c>
      <c r="C25" s="54">
        <v>267722.55099999998</v>
      </c>
      <c r="D25" s="54">
        <v>1339175.7466177</v>
      </c>
      <c r="E25" s="54">
        <v>1306518.8082159299</v>
      </c>
      <c r="F25" s="54">
        <v>32656.938401769901</v>
      </c>
      <c r="G25" s="54">
        <v>1306518.8082159299</v>
      </c>
      <c r="H25" s="54">
        <v>2.4385849642401401E-2</v>
      </c>
    </row>
    <row r="26" spans="1:8" ht="14.25">
      <c r="A26" s="54">
        <v>25</v>
      </c>
      <c r="B26" s="55">
        <v>39</v>
      </c>
      <c r="C26" s="54">
        <v>127632.40399999999</v>
      </c>
      <c r="D26" s="54">
        <v>164238.65873480099</v>
      </c>
      <c r="E26" s="54">
        <v>127841.819372514</v>
      </c>
      <c r="F26" s="54">
        <v>36396.839362286402</v>
      </c>
      <c r="G26" s="54">
        <v>127841.819372514</v>
      </c>
      <c r="H26" s="54">
        <v>0.221609453235107</v>
      </c>
    </row>
    <row r="27" spans="1:8" ht="14.25">
      <c r="A27" s="54">
        <v>26</v>
      </c>
      <c r="B27" s="55">
        <v>40</v>
      </c>
      <c r="C27" s="54">
        <v>59</v>
      </c>
      <c r="D27" s="54">
        <v>193.5044</v>
      </c>
      <c r="E27" s="54">
        <v>153.97900000000001</v>
      </c>
      <c r="F27" s="54">
        <v>39.525399999999998</v>
      </c>
      <c r="G27" s="54">
        <v>153.97900000000001</v>
      </c>
      <c r="H27" s="54">
        <v>0.20426098838062601</v>
      </c>
    </row>
    <row r="28" spans="1:8" ht="14.25">
      <c r="A28" s="54">
        <v>27</v>
      </c>
      <c r="B28" s="55">
        <v>42</v>
      </c>
      <c r="C28" s="54">
        <v>16457.448</v>
      </c>
      <c r="D28" s="54">
        <v>212981.1624</v>
      </c>
      <c r="E28" s="54">
        <v>195709.33590000001</v>
      </c>
      <c r="F28" s="54">
        <v>17271.826499999999</v>
      </c>
      <c r="G28" s="54">
        <v>195709.33590000001</v>
      </c>
      <c r="H28" s="54">
        <v>8.1095559369526699E-2</v>
      </c>
    </row>
    <row r="29" spans="1:8" ht="14.25">
      <c r="A29" s="54">
        <v>28</v>
      </c>
      <c r="B29" s="55">
        <v>75</v>
      </c>
      <c r="C29" s="54">
        <v>763</v>
      </c>
      <c r="D29" s="54">
        <v>504714.13675213698</v>
      </c>
      <c r="E29" s="54">
        <v>468971.84940170898</v>
      </c>
      <c r="F29" s="54">
        <v>35742.287350427403</v>
      </c>
      <c r="G29" s="54">
        <v>468971.84940170898</v>
      </c>
      <c r="H29" s="54">
        <v>7.0816893658717295E-2</v>
      </c>
    </row>
    <row r="30" spans="1:8" ht="14.25">
      <c r="A30" s="54">
        <v>29</v>
      </c>
      <c r="B30" s="55">
        <v>76</v>
      </c>
      <c r="C30" s="54">
        <v>2615</v>
      </c>
      <c r="D30" s="54">
        <v>408224.72997265001</v>
      </c>
      <c r="E30" s="54">
        <v>373298.68201623898</v>
      </c>
      <c r="F30" s="54">
        <v>34926.047956410301</v>
      </c>
      <c r="G30" s="54">
        <v>373298.68201623898</v>
      </c>
      <c r="H30" s="54">
        <v>8.5555933759207198E-2</v>
      </c>
    </row>
    <row r="31" spans="1:8" ht="14.25">
      <c r="A31" s="54">
        <v>30</v>
      </c>
      <c r="B31" s="55">
        <v>99</v>
      </c>
      <c r="C31" s="54">
        <v>54</v>
      </c>
      <c r="D31" s="54">
        <v>130772.87841313099</v>
      </c>
      <c r="E31" s="54">
        <v>117712.178503895</v>
      </c>
      <c r="F31" s="54">
        <v>13060.6999092353</v>
      </c>
      <c r="G31" s="54">
        <v>117712.178503895</v>
      </c>
      <c r="H31" s="54">
        <v>9.9873154645833004E-2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2013-09-09T10:26:51Z</dcterms:modified>
</cp:coreProperties>
</file>