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<sst xmlns="http://schemas.openxmlformats.org/spreadsheetml/2006/main" count="114" uniqueCount="71">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</sst>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8" t="s">
        <v>5</v>
      </c>
      <c r="B3" s="58"/>
      <c r="C3" s="58"/>
      <c r="D3" s="58"/>
      <c r="E3" s="15">
        <f>RA!D7</f>
        <v>13444485.709899999</v>
      </c>
      <c r="F3" s="25">
        <f>RA!I7</f>
        <v>1620410.1725999999</v>
      </c>
      <c r="G3" s="16">
        <f>E3-F3</f>
        <v>11824075.5373</v>
      </c>
      <c r="H3" s="27">
        <f>RA!J7</f>
        <v>12.0526006540123</v>
      </c>
      <c r="I3" s="20">
        <f>SUM(I4:I39)</f>
        <v>13444488.972594094</v>
      </c>
      <c r="J3" s="21">
        <f>SUM(J4:J39)</f>
        <v>11824075.533111487</v>
      </c>
      <c r="K3" s="22">
        <f>E3-I3</f>
        <v>-3.2626940943300724</v>
      </c>
      <c r="L3" s="22">
        <f>G3-J3</f>
        <v>4.18851338326931E-3</v>
      </c>
    </row>
    <row r="4" spans="1:12" x14ac:dyDescent="0.15">
      <c r="A4" s="59">
        <f>RA!A8</f>
        <v>41795</v>
      </c>
      <c r="B4" s="12">
        <v>12</v>
      </c>
      <c r="C4" s="56" t="s">
        <v>6</v>
      </c>
      <c r="D4" s="56"/>
      <c r="E4" s="15">
        <f>VLOOKUP(C4,RA!B8:D39,3,0)</f>
        <v>497744.88270000002</v>
      </c>
      <c r="F4" s="25">
        <f>VLOOKUP(C4,RA!B8:I43,8,0)</f>
        <v>123346.5295</v>
      </c>
      <c r="G4" s="16">
        <f t="shared" ref="G4:G39" si="0">E4-F4</f>
        <v>374398.35320000001</v>
      </c>
      <c r="H4" s="27">
        <f>RA!J8</f>
        <v>24.781074358999099</v>
      </c>
      <c r="I4" s="20">
        <f>VLOOKUP(B4,RMS!B:D,3,FALSE)</f>
        <v>497745.33947179501</v>
      </c>
      <c r="J4" s="21">
        <f>VLOOKUP(B4,RMS!B:E,4,FALSE)</f>
        <v>374398.35906153801</v>
      </c>
      <c r="K4" s="22">
        <f t="shared" ref="K4:K39" si="1">E4-I4</f>
        <v>-0.45677179499762133</v>
      </c>
      <c r="L4" s="22">
        <f t="shared" ref="L4:L39" si="2">G4-J4</f>
        <v>-5.8615379966795444E-3</v>
      </c>
    </row>
    <row r="5" spans="1:12" x14ac:dyDescent="0.15">
      <c r="A5" s="59"/>
      <c r="B5" s="12">
        <v>13</v>
      </c>
      <c r="C5" s="56" t="s">
        <v>7</v>
      </c>
      <c r="D5" s="56"/>
      <c r="E5" s="15">
        <f>VLOOKUP(C5,RA!B8:D40,3,0)</f>
        <v>66165.745899999994</v>
      </c>
      <c r="F5" s="25">
        <f>VLOOKUP(C5,RA!B9:I44,8,0)</f>
        <v>15734.61</v>
      </c>
      <c r="G5" s="16">
        <f t="shared" si="0"/>
        <v>50431.135899999994</v>
      </c>
      <c r="H5" s="27">
        <f>RA!J9</f>
        <v>23.780597930204902</v>
      </c>
      <c r="I5" s="20">
        <f>VLOOKUP(B5,RMS!B:D,3,FALSE)</f>
        <v>66165.762165244698</v>
      </c>
      <c r="J5" s="21">
        <f>VLOOKUP(B5,RMS!B:E,4,FALSE)</f>
        <v>50431.137437682497</v>
      </c>
      <c r="K5" s="22">
        <f t="shared" si="1"/>
        <v>-1.6265244703390636E-2</v>
      </c>
      <c r="L5" s="22">
        <f t="shared" si="2"/>
        <v>-1.5376825031125918E-3</v>
      </c>
    </row>
    <row r="6" spans="1:12" x14ac:dyDescent="0.15">
      <c r="A6" s="59"/>
      <c r="B6" s="12">
        <v>14</v>
      </c>
      <c r="C6" s="56" t="s">
        <v>8</v>
      </c>
      <c r="D6" s="56"/>
      <c r="E6" s="15">
        <f>VLOOKUP(C6,RA!B10:D41,3,0)</f>
        <v>106654.0533</v>
      </c>
      <c r="F6" s="25">
        <f>VLOOKUP(C6,RA!B10:I45,8,0)</f>
        <v>32239.0838</v>
      </c>
      <c r="G6" s="16">
        <f t="shared" si="0"/>
        <v>74414.969500000007</v>
      </c>
      <c r="H6" s="27">
        <f>RA!J10</f>
        <v>30.227715499304001</v>
      </c>
      <c r="I6" s="20">
        <f>VLOOKUP(B6,RMS!B:D,3,FALSE)</f>
        <v>106655.889617094</v>
      </c>
      <c r="J6" s="21">
        <f>VLOOKUP(B6,RMS!B:E,4,FALSE)</f>
        <v>74414.968801709401</v>
      </c>
      <c r="K6" s="22">
        <f t="shared" si="1"/>
        <v>-1.8363170939992415</v>
      </c>
      <c r="L6" s="22">
        <f t="shared" si="2"/>
        <v>6.9829060521442443E-4</v>
      </c>
    </row>
    <row r="7" spans="1:12" x14ac:dyDescent="0.15">
      <c r="A7" s="59"/>
      <c r="B7" s="12">
        <v>15</v>
      </c>
      <c r="C7" s="56" t="s">
        <v>9</v>
      </c>
      <c r="D7" s="56"/>
      <c r="E7" s="15">
        <f>VLOOKUP(C7,RA!B10:D42,3,0)</f>
        <v>75945.065700000006</v>
      </c>
      <c r="F7" s="25">
        <f>VLOOKUP(C7,RA!B11:I46,8,0)</f>
        <v>10587.2719</v>
      </c>
      <c r="G7" s="16">
        <f t="shared" si="0"/>
        <v>65357.793800000007</v>
      </c>
      <c r="H7" s="27">
        <f>RA!J11</f>
        <v>13.940697532374401</v>
      </c>
      <c r="I7" s="20">
        <f>VLOOKUP(B7,RMS!B:D,3,FALSE)</f>
        <v>75945.097668376096</v>
      </c>
      <c r="J7" s="21">
        <f>VLOOKUP(B7,RMS!B:E,4,FALSE)</f>
        <v>65357.7941333333</v>
      </c>
      <c r="K7" s="22">
        <f t="shared" si="1"/>
        <v>-3.1968376089935191E-2</v>
      </c>
      <c r="L7" s="22">
        <f t="shared" si="2"/>
        <v>-3.3333329338347539E-4</v>
      </c>
    </row>
    <row r="8" spans="1:12" x14ac:dyDescent="0.15">
      <c r="A8" s="59"/>
      <c r="B8" s="12">
        <v>16</v>
      </c>
      <c r="C8" s="56" t="s">
        <v>10</v>
      </c>
      <c r="D8" s="56"/>
      <c r="E8" s="15">
        <f>VLOOKUP(C8,RA!B12:D43,3,0)</f>
        <v>232631.35250000001</v>
      </c>
      <c r="F8" s="25">
        <f>VLOOKUP(C8,RA!B12:I47,8,0)</f>
        <v>34108.383199999997</v>
      </c>
      <c r="G8" s="16">
        <f t="shared" si="0"/>
        <v>198522.9693</v>
      </c>
      <c r="H8" s="27">
        <f>RA!J12</f>
        <v>14.661988950951899</v>
      </c>
      <c r="I8" s="20">
        <f>VLOOKUP(B8,RMS!B:D,3,FALSE)</f>
        <v>232631.34820512799</v>
      </c>
      <c r="J8" s="21">
        <f>VLOOKUP(B8,RMS!B:E,4,FALSE)</f>
        <v>198522.96961880301</v>
      </c>
      <c r="K8" s="22">
        <f t="shared" si="1"/>
        <v>4.2948720220010728E-3</v>
      </c>
      <c r="L8" s="22">
        <f t="shared" si="2"/>
        <v>-3.1880300957709551E-4</v>
      </c>
    </row>
    <row r="9" spans="1:12" x14ac:dyDescent="0.15">
      <c r="A9" s="59"/>
      <c r="B9" s="12">
        <v>17</v>
      </c>
      <c r="C9" s="56" t="s">
        <v>11</v>
      </c>
      <c r="D9" s="56"/>
      <c r="E9" s="15">
        <f>VLOOKUP(C9,RA!B12:D44,3,0)</f>
        <v>257494.87779999999</v>
      </c>
      <c r="F9" s="25">
        <f>VLOOKUP(C9,RA!B13:I48,8,0)</f>
        <v>72158.040299999993</v>
      </c>
      <c r="G9" s="16">
        <f t="shared" si="0"/>
        <v>185336.83749999999</v>
      </c>
      <c r="H9" s="27">
        <f>RA!J13</f>
        <v>28.023097358870999</v>
      </c>
      <c r="I9" s="20">
        <f>VLOOKUP(B9,RMS!B:D,3,FALSE)</f>
        <v>257495.03895128201</v>
      </c>
      <c r="J9" s="21">
        <f>VLOOKUP(B9,RMS!B:E,4,FALSE)</f>
        <v>185336.83719658101</v>
      </c>
      <c r="K9" s="22">
        <f t="shared" si="1"/>
        <v>-0.16115128202363849</v>
      </c>
      <c r="L9" s="22">
        <f t="shared" si="2"/>
        <v>3.0341898673214018E-4</v>
      </c>
    </row>
    <row r="10" spans="1:12" x14ac:dyDescent="0.15">
      <c r="A10" s="59"/>
      <c r="B10" s="12">
        <v>18</v>
      </c>
      <c r="C10" s="56" t="s">
        <v>12</v>
      </c>
      <c r="D10" s="56"/>
      <c r="E10" s="15">
        <f>VLOOKUP(C10,RA!B14:D45,3,0)</f>
        <v>142868.08309999999</v>
      </c>
      <c r="F10" s="25">
        <f>VLOOKUP(C10,RA!B14:I49,8,0)</f>
        <v>29548.7186</v>
      </c>
      <c r="G10" s="16">
        <f t="shared" si="0"/>
        <v>113319.3645</v>
      </c>
      <c r="H10" s="27">
        <f>RA!J14</f>
        <v>20.6825191175257</v>
      </c>
      <c r="I10" s="20">
        <f>VLOOKUP(B10,RMS!B:D,3,FALSE)</f>
        <v>142868.07730085499</v>
      </c>
      <c r="J10" s="21">
        <f>VLOOKUP(B10,RMS!B:E,4,FALSE)</f>
        <v>113319.362021368</v>
      </c>
      <c r="K10" s="22">
        <f t="shared" si="1"/>
        <v>5.7991450012195855E-3</v>
      </c>
      <c r="L10" s="22">
        <f t="shared" si="2"/>
        <v>2.478631999110803E-3</v>
      </c>
    </row>
    <row r="11" spans="1:12" x14ac:dyDescent="0.15">
      <c r="A11" s="59"/>
      <c r="B11" s="12">
        <v>19</v>
      </c>
      <c r="C11" s="56" t="s">
        <v>13</v>
      </c>
      <c r="D11" s="56"/>
      <c r="E11" s="15">
        <f>VLOOKUP(C11,RA!B14:D46,3,0)</f>
        <v>112313.9283</v>
      </c>
      <c r="F11" s="25">
        <f>VLOOKUP(C11,RA!B15:I50,8,0)</f>
        <v>25231.501700000001</v>
      </c>
      <c r="G11" s="16">
        <f t="shared" si="0"/>
        <v>87082.426600000006</v>
      </c>
      <c r="H11" s="27">
        <f>RA!J15</f>
        <v>22.465158223835399</v>
      </c>
      <c r="I11" s="20">
        <f>VLOOKUP(B11,RMS!B:D,3,FALSE)</f>
        <v>112313.997903419</v>
      </c>
      <c r="J11" s="21">
        <f>VLOOKUP(B11,RMS!B:E,4,FALSE)</f>
        <v>87082.426683760699</v>
      </c>
      <c r="K11" s="22">
        <f t="shared" si="1"/>
        <v>-6.9603419004124589E-2</v>
      </c>
      <c r="L11" s="22">
        <f t="shared" si="2"/>
        <v>-8.3760693087242544E-5</v>
      </c>
    </row>
    <row r="12" spans="1:12" x14ac:dyDescent="0.15">
      <c r="A12" s="59"/>
      <c r="B12" s="12">
        <v>21</v>
      </c>
      <c r="C12" s="56" t="s">
        <v>14</v>
      </c>
      <c r="D12" s="56"/>
      <c r="E12" s="15">
        <f>VLOOKUP(C12,RA!B16:D47,3,0)</f>
        <v>627358.36670000001</v>
      </c>
      <c r="F12" s="25">
        <f>VLOOKUP(C12,RA!B16:I51,8,0)</f>
        <v>24097.563099999999</v>
      </c>
      <c r="G12" s="16">
        <f t="shared" si="0"/>
        <v>603260.80359999998</v>
      </c>
      <c r="H12" s="27">
        <f>RA!J16</f>
        <v>3.8411160795952801</v>
      </c>
      <c r="I12" s="20">
        <f>VLOOKUP(B12,RMS!B:D,3,FALSE)</f>
        <v>627358.30460000003</v>
      </c>
      <c r="J12" s="21">
        <f>VLOOKUP(B12,RMS!B:E,4,FALSE)</f>
        <v>603260.80359999998</v>
      </c>
      <c r="K12" s="22">
        <f t="shared" si="1"/>
        <v>6.2099999981001019E-2</v>
      </c>
      <c r="L12" s="22">
        <f t="shared" si="2"/>
        <v>0</v>
      </c>
    </row>
    <row r="13" spans="1:12" x14ac:dyDescent="0.15">
      <c r="A13" s="59"/>
      <c r="B13" s="12">
        <v>22</v>
      </c>
      <c r="C13" s="56" t="s">
        <v>15</v>
      </c>
      <c r="D13" s="56"/>
      <c r="E13" s="15">
        <f>VLOOKUP(C13,RA!B16:D48,3,0)</f>
        <v>433926.91889999999</v>
      </c>
      <c r="F13" s="25">
        <f>VLOOKUP(C13,RA!B17:I52,8,0)</f>
        <v>40602.574399999998</v>
      </c>
      <c r="G13" s="16">
        <f t="shared" si="0"/>
        <v>393324.34450000001</v>
      </c>
      <c r="H13" s="27">
        <f>RA!J17</f>
        <v>9.3570075124463603</v>
      </c>
      <c r="I13" s="20">
        <f>VLOOKUP(B13,RMS!B:D,3,FALSE)</f>
        <v>433926.95761367498</v>
      </c>
      <c r="J13" s="21">
        <f>VLOOKUP(B13,RMS!B:E,4,FALSE)</f>
        <v>393324.34472649603</v>
      </c>
      <c r="K13" s="22">
        <f t="shared" si="1"/>
        <v>-3.8713674992322922E-2</v>
      </c>
      <c r="L13" s="22">
        <f t="shared" si="2"/>
        <v>-2.264960203319788E-4</v>
      </c>
    </row>
    <row r="14" spans="1:12" x14ac:dyDescent="0.15">
      <c r="A14" s="59"/>
      <c r="B14" s="12">
        <v>23</v>
      </c>
      <c r="C14" s="56" t="s">
        <v>16</v>
      </c>
      <c r="D14" s="56"/>
      <c r="E14" s="15">
        <f>VLOOKUP(C14,RA!B18:D49,3,0)</f>
        <v>1427931.1606999999</v>
      </c>
      <c r="F14" s="25">
        <f>VLOOKUP(C14,RA!B18:I53,8,0)</f>
        <v>222717.85879999999</v>
      </c>
      <c r="G14" s="16">
        <f t="shared" si="0"/>
        <v>1205213.3018999998</v>
      </c>
      <c r="H14" s="27">
        <f>RA!J18</f>
        <v>15.5972406044294</v>
      </c>
      <c r="I14" s="20">
        <f>VLOOKUP(B14,RMS!B:D,3,FALSE)</f>
        <v>1427931.50250684</v>
      </c>
      <c r="J14" s="21">
        <f>VLOOKUP(B14,RMS!B:E,4,FALSE)</f>
        <v>1205213.2932017101</v>
      </c>
      <c r="K14" s="22">
        <f t="shared" si="1"/>
        <v>-0.34180684015154839</v>
      </c>
      <c r="L14" s="22">
        <f t="shared" si="2"/>
        <v>8.6982897482812405E-3</v>
      </c>
    </row>
    <row r="15" spans="1:12" x14ac:dyDescent="0.15">
      <c r="A15" s="59"/>
      <c r="B15" s="12">
        <v>24</v>
      </c>
      <c r="C15" s="56" t="s">
        <v>17</v>
      </c>
      <c r="D15" s="56"/>
      <c r="E15" s="15">
        <f>VLOOKUP(C15,RA!B18:D50,3,0)</f>
        <v>418949.93060000002</v>
      </c>
      <c r="F15" s="25">
        <f>VLOOKUP(C15,RA!B19:I54,8,0)</f>
        <v>46994.504699999998</v>
      </c>
      <c r="G15" s="16">
        <f t="shared" si="0"/>
        <v>371955.42590000003</v>
      </c>
      <c r="H15" s="27">
        <f>RA!J19</f>
        <v>11.2172126709024</v>
      </c>
      <c r="I15" s="20">
        <f>VLOOKUP(B15,RMS!B:D,3,FALSE)</f>
        <v>418949.94657777803</v>
      </c>
      <c r="J15" s="21">
        <f>VLOOKUP(B15,RMS!B:E,4,FALSE)</f>
        <v>371955.42517606798</v>
      </c>
      <c r="K15" s="22">
        <f t="shared" si="1"/>
        <v>-1.5977778006345034E-2</v>
      </c>
      <c r="L15" s="22">
        <f t="shared" si="2"/>
        <v>7.2393205482512712E-4</v>
      </c>
    </row>
    <row r="16" spans="1:12" x14ac:dyDescent="0.15">
      <c r="A16" s="59"/>
      <c r="B16" s="12">
        <v>25</v>
      </c>
      <c r="C16" s="56" t="s">
        <v>18</v>
      </c>
      <c r="D16" s="56"/>
      <c r="E16" s="15">
        <f>VLOOKUP(C16,RA!B20:D51,3,0)</f>
        <v>812548.55079999997</v>
      </c>
      <c r="F16" s="25">
        <f>VLOOKUP(C16,RA!B20:I55,8,0)</f>
        <v>54833.233999999997</v>
      </c>
      <c r="G16" s="16">
        <f t="shared" si="0"/>
        <v>757715.31679999991</v>
      </c>
      <c r="H16" s="27">
        <f>RA!J20</f>
        <v>6.7483024794042903</v>
      </c>
      <c r="I16" s="20">
        <f>VLOOKUP(B16,RMS!B:D,3,FALSE)</f>
        <v>812548.68680000002</v>
      </c>
      <c r="J16" s="21">
        <f>VLOOKUP(B16,RMS!B:E,4,FALSE)</f>
        <v>757715.31680000003</v>
      </c>
      <c r="K16" s="22">
        <f t="shared" si="1"/>
        <v>-0.13600000005681068</v>
      </c>
      <c r="L16" s="22">
        <f t="shared" si="2"/>
        <v>0</v>
      </c>
    </row>
    <row r="17" spans="1:12" x14ac:dyDescent="0.15">
      <c r="A17" s="59"/>
      <c r="B17" s="12">
        <v>26</v>
      </c>
      <c r="C17" s="56" t="s">
        <v>19</v>
      </c>
      <c r="D17" s="56"/>
      <c r="E17" s="15">
        <f>VLOOKUP(C17,RA!B20:D52,3,0)</f>
        <v>282451.8616</v>
      </c>
      <c r="F17" s="25">
        <f>VLOOKUP(C17,RA!B21:I56,8,0)</f>
        <v>33377.4758</v>
      </c>
      <c r="G17" s="16">
        <f t="shared" si="0"/>
        <v>249074.38579999999</v>
      </c>
      <c r="H17" s="27">
        <f>RA!J21</f>
        <v>11.8170493233527</v>
      </c>
      <c r="I17" s="20">
        <f>VLOOKUP(B17,RMS!B:D,3,FALSE)</f>
        <v>282451.66569780698</v>
      </c>
      <c r="J17" s="21">
        <f>VLOOKUP(B17,RMS!B:E,4,FALSE)</f>
        <v>249074.385648355</v>
      </c>
      <c r="K17" s="22">
        <f t="shared" si="1"/>
        <v>0.19590219302335754</v>
      </c>
      <c r="L17" s="22">
        <f t="shared" si="2"/>
        <v>1.5164498472586274E-4</v>
      </c>
    </row>
    <row r="18" spans="1:12" x14ac:dyDescent="0.15">
      <c r="A18" s="59"/>
      <c r="B18" s="12">
        <v>27</v>
      </c>
      <c r="C18" s="56" t="s">
        <v>20</v>
      </c>
      <c r="D18" s="56"/>
      <c r="E18" s="15">
        <f>VLOOKUP(C18,RA!B22:D53,3,0)</f>
        <v>1005137.9367</v>
      </c>
      <c r="F18" s="25">
        <f>VLOOKUP(C18,RA!B22:I57,8,0)</f>
        <v>120091.2617</v>
      </c>
      <c r="G18" s="16">
        <f t="shared" si="0"/>
        <v>885046.67499999993</v>
      </c>
      <c r="H18" s="27">
        <f>RA!J22</f>
        <v>11.947739441043799</v>
      </c>
      <c r="I18" s="20">
        <f>VLOOKUP(B18,RMS!B:D,3,FALSE)</f>
        <v>1005137.95393333</v>
      </c>
      <c r="J18" s="21">
        <f>VLOOKUP(B18,RMS!B:E,4,FALSE)</f>
        <v>885046.67599999998</v>
      </c>
      <c r="K18" s="22">
        <f t="shared" si="1"/>
        <v>-1.7233330057933927E-2</v>
      </c>
      <c r="L18" s="22">
        <f t="shared" si="2"/>
        <v>-1.0000000474974513E-3</v>
      </c>
    </row>
    <row r="19" spans="1:12" x14ac:dyDescent="0.15">
      <c r="A19" s="59"/>
      <c r="B19" s="12">
        <v>29</v>
      </c>
      <c r="C19" s="56" t="s">
        <v>21</v>
      </c>
      <c r="D19" s="56"/>
      <c r="E19" s="15">
        <f>VLOOKUP(C19,RA!B22:D54,3,0)</f>
        <v>2407867.9145999998</v>
      </c>
      <c r="F19" s="25">
        <f>VLOOKUP(C19,RA!B23:I58,8,0)</f>
        <v>204599.3769</v>
      </c>
      <c r="G19" s="16">
        <f t="shared" si="0"/>
        <v>2203268.5376999998</v>
      </c>
      <c r="H19" s="27">
        <f>RA!J23</f>
        <v>8.4971179548272104</v>
      </c>
      <c r="I19" s="20">
        <f>VLOOKUP(B19,RMS!B:D,3,FALSE)</f>
        <v>2407868.5466427398</v>
      </c>
      <c r="J19" s="21">
        <f>VLOOKUP(B19,RMS!B:E,4,FALSE)</f>
        <v>2203268.5652709398</v>
      </c>
      <c r="K19" s="22">
        <f t="shared" si="1"/>
        <v>-0.6320427400059998</v>
      </c>
      <c r="L19" s="22">
        <f t="shared" si="2"/>
        <v>-2.7570940088480711E-2</v>
      </c>
    </row>
    <row r="20" spans="1:12" x14ac:dyDescent="0.15">
      <c r="A20" s="59"/>
      <c r="B20" s="12">
        <v>31</v>
      </c>
      <c r="C20" s="56" t="s">
        <v>22</v>
      </c>
      <c r="D20" s="56"/>
      <c r="E20" s="15">
        <f>VLOOKUP(C20,RA!B24:D55,3,0)</f>
        <v>204006.1128</v>
      </c>
      <c r="F20" s="25">
        <f>VLOOKUP(C20,RA!B24:I59,8,0)</f>
        <v>38662.137600000002</v>
      </c>
      <c r="G20" s="16">
        <f t="shared" si="0"/>
        <v>165343.97519999999</v>
      </c>
      <c r="H20" s="27">
        <f>RA!J24</f>
        <v>18.9514603603584</v>
      </c>
      <c r="I20" s="20">
        <f>VLOOKUP(B20,RMS!B:D,3,FALSE)</f>
        <v>204006.09487489599</v>
      </c>
      <c r="J20" s="21">
        <f>VLOOKUP(B20,RMS!B:E,4,FALSE)</f>
        <v>165343.96391257801</v>
      </c>
      <c r="K20" s="22">
        <f t="shared" si="1"/>
        <v>1.7925104009918869E-2</v>
      </c>
      <c r="L20" s="22">
        <f t="shared" si="2"/>
        <v>1.1287421977613121E-2</v>
      </c>
    </row>
    <row r="21" spans="1:12" x14ac:dyDescent="0.15">
      <c r="A21" s="59"/>
      <c r="B21" s="12">
        <v>32</v>
      </c>
      <c r="C21" s="56" t="s">
        <v>23</v>
      </c>
      <c r="D21" s="56"/>
      <c r="E21" s="15">
        <f>VLOOKUP(C21,RA!B24:D56,3,0)</f>
        <v>176377.32279999999</v>
      </c>
      <c r="F21" s="25">
        <f>VLOOKUP(C21,RA!B25:I60,8,0)</f>
        <v>14635.6566</v>
      </c>
      <c r="G21" s="16">
        <f t="shared" si="0"/>
        <v>161741.66620000001</v>
      </c>
      <c r="H21" s="27">
        <f>RA!J25</f>
        <v>8.2979242272521905</v>
      </c>
      <c r="I21" s="20">
        <f>VLOOKUP(B21,RMS!B:D,3,FALSE)</f>
        <v>176377.327759451</v>
      </c>
      <c r="J21" s="21">
        <f>VLOOKUP(B21,RMS!B:E,4,FALSE)</f>
        <v>161741.66928129</v>
      </c>
      <c r="K21" s="22">
        <f t="shared" si="1"/>
        <v>-4.9594510055612773E-3</v>
      </c>
      <c r="L21" s="22">
        <f t="shared" si="2"/>
        <v>-3.0812899931333959E-3</v>
      </c>
    </row>
    <row r="22" spans="1:12" x14ac:dyDescent="0.15">
      <c r="A22" s="59"/>
      <c r="B22" s="12">
        <v>33</v>
      </c>
      <c r="C22" s="56" t="s">
        <v>24</v>
      </c>
      <c r="D22" s="56"/>
      <c r="E22" s="15">
        <f>VLOOKUP(C22,RA!B26:D57,3,0)</f>
        <v>444113.92599999998</v>
      </c>
      <c r="F22" s="25">
        <f>VLOOKUP(C22,RA!B26:I61,8,0)</f>
        <v>97746.752900000007</v>
      </c>
      <c r="G22" s="16">
        <f t="shared" si="0"/>
        <v>346367.17309999996</v>
      </c>
      <c r="H22" s="27">
        <f>RA!J26</f>
        <v>22.009387046331899</v>
      </c>
      <c r="I22" s="20">
        <f>VLOOKUP(B22,RMS!B:D,3,FALSE)</f>
        <v>444113.88068320899</v>
      </c>
      <c r="J22" s="21">
        <f>VLOOKUP(B22,RMS!B:E,4,FALSE)</f>
        <v>346367.17071166402</v>
      </c>
      <c r="K22" s="22">
        <f t="shared" si="1"/>
        <v>4.5316790987271816E-2</v>
      </c>
      <c r="L22" s="22">
        <f t="shared" si="2"/>
        <v>2.3883359390310943E-3</v>
      </c>
    </row>
    <row r="23" spans="1:12" x14ac:dyDescent="0.15">
      <c r="A23" s="59"/>
      <c r="B23" s="12">
        <v>34</v>
      </c>
      <c r="C23" s="56" t="s">
        <v>25</v>
      </c>
      <c r="D23" s="56"/>
      <c r="E23" s="15">
        <f>VLOOKUP(C23,RA!B26:D58,3,0)</f>
        <v>213727.65659999999</v>
      </c>
      <c r="F23" s="25">
        <f>VLOOKUP(C23,RA!B27:I62,8,0)</f>
        <v>68949.073699999994</v>
      </c>
      <c r="G23" s="16">
        <f t="shared" si="0"/>
        <v>144778.58289999998</v>
      </c>
      <c r="H23" s="27">
        <f>RA!J27</f>
        <v>32.260248765577899</v>
      </c>
      <c r="I23" s="20">
        <f>VLOOKUP(B23,RMS!B:D,3,FALSE)</f>
        <v>213727.60047221801</v>
      </c>
      <c r="J23" s="21">
        <f>VLOOKUP(B23,RMS!B:E,4,FALSE)</f>
        <v>144778.58965406599</v>
      </c>
      <c r="K23" s="22">
        <f t="shared" si="1"/>
        <v>5.6127781979739666E-2</v>
      </c>
      <c r="L23" s="22">
        <f t="shared" si="2"/>
        <v>-6.7540660093072802E-3</v>
      </c>
    </row>
    <row r="24" spans="1:12" x14ac:dyDescent="0.15">
      <c r="A24" s="59"/>
      <c r="B24" s="12">
        <v>35</v>
      </c>
      <c r="C24" s="56" t="s">
        <v>26</v>
      </c>
      <c r="D24" s="56"/>
      <c r="E24" s="15">
        <f>VLOOKUP(C24,RA!B28:D59,3,0)</f>
        <v>611128.70959999994</v>
      </c>
      <c r="F24" s="25">
        <f>VLOOKUP(C24,RA!B28:I63,8,0)</f>
        <v>32107.912400000001</v>
      </c>
      <c r="G24" s="16">
        <f t="shared" si="0"/>
        <v>579020.79719999991</v>
      </c>
      <c r="H24" s="27">
        <f>RA!J28</f>
        <v>5.2538707306052599</v>
      </c>
      <c r="I24" s="20">
        <f>VLOOKUP(B24,RMS!B:D,3,FALSE)</f>
        <v>611128.70944336301</v>
      </c>
      <c r="J24" s="21">
        <f>VLOOKUP(B24,RMS!B:E,4,FALSE)</f>
        <v>579020.78052566398</v>
      </c>
      <c r="K24" s="22">
        <f t="shared" si="1"/>
        <v>1.5663693193346262E-4</v>
      </c>
      <c r="L24" s="22">
        <f t="shared" si="2"/>
        <v>1.6674335929565132E-2</v>
      </c>
    </row>
    <row r="25" spans="1:12" x14ac:dyDescent="0.15">
      <c r="A25" s="59"/>
      <c r="B25" s="12">
        <v>36</v>
      </c>
      <c r="C25" s="56" t="s">
        <v>27</v>
      </c>
      <c r="D25" s="56"/>
      <c r="E25" s="15">
        <f>VLOOKUP(C25,RA!B28:D60,3,0)</f>
        <v>500553.87300000002</v>
      </c>
      <c r="F25" s="25">
        <f>VLOOKUP(C25,RA!B29:I64,8,0)</f>
        <v>84203.166500000007</v>
      </c>
      <c r="G25" s="16">
        <f t="shared" si="0"/>
        <v>416350.70650000003</v>
      </c>
      <c r="H25" s="27">
        <f>RA!J29</f>
        <v>16.821998798119399</v>
      </c>
      <c r="I25" s="20">
        <f>VLOOKUP(B25,RMS!B:D,3,FALSE)</f>
        <v>500553.87220442499</v>
      </c>
      <c r="J25" s="21">
        <f>VLOOKUP(B25,RMS!B:E,4,FALSE)</f>
        <v>416350.68551376701</v>
      </c>
      <c r="K25" s="22">
        <f t="shared" si="1"/>
        <v>7.9557503340765834E-4</v>
      </c>
      <c r="L25" s="22">
        <f t="shared" si="2"/>
        <v>2.0986233022995293E-2</v>
      </c>
    </row>
    <row r="26" spans="1:12" x14ac:dyDescent="0.15">
      <c r="A26" s="59"/>
      <c r="B26" s="12">
        <v>37</v>
      </c>
      <c r="C26" s="56" t="s">
        <v>28</v>
      </c>
      <c r="D26" s="56"/>
      <c r="E26" s="15">
        <f>VLOOKUP(C26,RA!B30:D61,3,0)</f>
        <v>1038492.5256000001</v>
      </c>
      <c r="F26" s="25">
        <f>VLOOKUP(C26,RA!B30:I65,8,0)</f>
        <v>83981.168900000004</v>
      </c>
      <c r="G26" s="16">
        <f t="shared" si="0"/>
        <v>954511.3567</v>
      </c>
      <c r="H26" s="27">
        <f>RA!J30</f>
        <v>8.0868342168836502</v>
      </c>
      <c r="I26" s="20">
        <f>VLOOKUP(B26,RMS!B:D,3,FALSE)</f>
        <v>1038492.52875221</v>
      </c>
      <c r="J26" s="21">
        <f>VLOOKUP(B26,RMS!B:E,4,FALSE)</f>
        <v>954511.35929421103</v>
      </c>
      <c r="K26" s="22">
        <f t="shared" si="1"/>
        <v>-3.15220991615206E-3</v>
      </c>
      <c r="L26" s="22">
        <f t="shared" si="2"/>
        <v>-2.5942110223695636E-3</v>
      </c>
    </row>
    <row r="27" spans="1:12" x14ac:dyDescent="0.15">
      <c r="A27" s="59"/>
      <c r="B27" s="12">
        <v>38</v>
      </c>
      <c r="C27" s="56" t="s">
        <v>29</v>
      </c>
      <c r="D27" s="56"/>
      <c r="E27" s="15">
        <f>VLOOKUP(C27,RA!B30:D62,3,0)</f>
        <v>574344.92799999996</v>
      </c>
      <c r="F27" s="25">
        <f>VLOOKUP(C27,RA!B31:I66,8,0)</f>
        <v>31268.462</v>
      </c>
      <c r="G27" s="16">
        <f t="shared" si="0"/>
        <v>543076.46600000001</v>
      </c>
      <c r="H27" s="27">
        <f>RA!J31</f>
        <v>5.4441957220522399</v>
      </c>
      <c r="I27" s="20">
        <f>VLOOKUP(B27,RMS!B:D,3,FALSE)</f>
        <v>574344.86126017699</v>
      </c>
      <c r="J27" s="21">
        <f>VLOOKUP(B27,RMS!B:E,4,FALSE)</f>
        <v>543076.48281415901</v>
      </c>
      <c r="K27" s="22">
        <f t="shared" si="1"/>
        <v>6.6739822970703244E-2</v>
      </c>
      <c r="L27" s="22">
        <f t="shared" si="2"/>
        <v>-1.681415899656713E-2</v>
      </c>
    </row>
    <row r="28" spans="1:12" x14ac:dyDescent="0.15">
      <c r="A28" s="59"/>
      <c r="B28" s="12">
        <v>39</v>
      </c>
      <c r="C28" s="56" t="s">
        <v>30</v>
      </c>
      <c r="D28" s="56"/>
      <c r="E28" s="15">
        <f>VLOOKUP(C28,RA!B32:D63,3,0)</f>
        <v>113645.64139999999</v>
      </c>
      <c r="F28" s="25">
        <f>VLOOKUP(C28,RA!B32:I67,8,0)</f>
        <v>31632.949100000002</v>
      </c>
      <c r="G28" s="16">
        <f t="shared" si="0"/>
        <v>82012.692299999995</v>
      </c>
      <c r="H28" s="27">
        <f>RA!J32</f>
        <v>27.834722660996</v>
      </c>
      <c r="I28" s="20">
        <f>VLOOKUP(B28,RMS!B:D,3,FALSE)</f>
        <v>113645.604843446</v>
      </c>
      <c r="J28" s="21">
        <f>VLOOKUP(B28,RMS!B:E,4,FALSE)</f>
        <v>82012.680685283907</v>
      </c>
      <c r="K28" s="22">
        <f t="shared" si="1"/>
        <v>3.6556553997797891E-2</v>
      </c>
      <c r="L28" s="22">
        <f t="shared" si="2"/>
        <v>1.161471608793363E-2</v>
      </c>
    </row>
    <row r="29" spans="1:12" x14ac:dyDescent="0.15">
      <c r="A29" s="59"/>
      <c r="B29" s="12">
        <v>40</v>
      </c>
      <c r="C29" s="56" t="s">
        <v>31</v>
      </c>
      <c r="D29" s="5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9"/>
      <c r="B31" s="12">
        <v>42</v>
      </c>
      <c r="C31" s="56" t="s">
        <v>32</v>
      </c>
      <c r="D31" s="56"/>
      <c r="E31" s="15">
        <f>VLOOKUP(C31,RA!B34:D66,3,0)</f>
        <v>79643.464699999997</v>
      </c>
      <c r="F31" s="25">
        <f>VLOOKUP(C31,RA!B35:I70,8,0)</f>
        <v>14391.053599999999</v>
      </c>
      <c r="G31" s="16">
        <f t="shared" si="0"/>
        <v>65252.411099999998</v>
      </c>
      <c r="H31" s="27">
        <f>RA!J35</f>
        <v>18.0693464984328</v>
      </c>
      <c r="I31" s="20">
        <f>VLOOKUP(B31,RMS!B:D,3,FALSE)</f>
        <v>79643.464699999997</v>
      </c>
      <c r="J31" s="21">
        <f>VLOOKUP(B31,RMS!B:E,4,FALSE)</f>
        <v>65252.413999999997</v>
      </c>
      <c r="K31" s="22">
        <f t="shared" si="1"/>
        <v>0</v>
      </c>
      <c r="L31" s="22">
        <f t="shared" si="2"/>
        <v>-2.8999999994994141E-3</v>
      </c>
    </row>
    <row r="32" spans="1:12" x14ac:dyDescent="0.15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9"/>
      <c r="B35" s="12">
        <v>75</v>
      </c>
      <c r="C35" s="56" t="s">
        <v>33</v>
      </c>
      <c r="D35" s="56"/>
      <c r="E35" s="15">
        <f>VLOOKUP(C35,RA!B8:D70,3,0)</f>
        <v>165198.29089999999</v>
      </c>
      <c r="F35" s="25">
        <f>VLOOKUP(C35,RA!B8:I74,8,0)</f>
        <v>7797.5128999999997</v>
      </c>
      <c r="G35" s="16">
        <f t="shared" si="0"/>
        <v>157400.77799999999</v>
      </c>
      <c r="H35" s="27">
        <f>RA!J39</f>
        <v>4.7200929607196098</v>
      </c>
      <c r="I35" s="20">
        <f>VLOOKUP(B35,RMS!B:D,3,FALSE)</f>
        <v>165198.290598291</v>
      </c>
      <c r="J35" s="21">
        <f>VLOOKUP(B35,RMS!B:E,4,FALSE)</f>
        <v>157400.77777777801</v>
      </c>
      <c r="K35" s="22">
        <f t="shared" si="1"/>
        <v>3.0170899117365479E-4</v>
      </c>
      <c r="L35" s="22">
        <f t="shared" si="2"/>
        <v>2.2222197731025517E-4</v>
      </c>
    </row>
    <row r="36" spans="1:12" x14ac:dyDescent="0.15">
      <c r="A36" s="59"/>
      <c r="B36" s="12">
        <v>76</v>
      </c>
      <c r="C36" s="56" t="s">
        <v>34</v>
      </c>
      <c r="D36" s="56"/>
      <c r="E36" s="15">
        <f>VLOOKUP(C36,RA!B8:D71,3,0)</f>
        <v>395725.70610000001</v>
      </c>
      <c r="F36" s="25">
        <f>VLOOKUP(C36,RA!B8:I75,8,0)</f>
        <v>23000.195599999999</v>
      </c>
      <c r="G36" s="16">
        <f t="shared" si="0"/>
        <v>372725.51050000003</v>
      </c>
      <c r="H36" s="27">
        <f>RA!J40</f>
        <v>5.8121560579609799</v>
      </c>
      <c r="I36" s="20">
        <f>VLOOKUP(B36,RMS!B:D,3,FALSE)</f>
        <v>395725.69902649597</v>
      </c>
      <c r="J36" s="21">
        <f>VLOOKUP(B36,RMS!B:E,4,FALSE)</f>
        <v>372725.51298632502</v>
      </c>
      <c r="K36" s="22">
        <f t="shared" si="1"/>
        <v>7.0735040353611112E-3</v>
      </c>
      <c r="L36" s="22">
        <f t="shared" si="2"/>
        <v>-2.486324985511601E-3</v>
      </c>
    </row>
    <row r="37" spans="1:12" x14ac:dyDescent="0.15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9"/>
      <c r="B39" s="12">
        <v>99</v>
      </c>
      <c r="C39" s="56" t="s">
        <v>35</v>
      </c>
      <c r="D39" s="56"/>
      <c r="E39" s="15">
        <f>VLOOKUP(C39,RA!B8:D74,3,0)</f>
        <v>19536.922500000001</v>
      </c>
      <c r="F39" s="25">
        <f>VLOOKUP(C39,RA!B8:I78,8,0)</f>
        <v>1766.1424</v>
      </c>
      <c r="G39" s="16">
        <f t="shared" si="0"/>
        <v>17770.7801</v>
      </c>
      <c r="H39" s="27">
        <f>RA!J43</f>
        <v>9.0400235758728105</v>
      </c>
      <c r="I39" s="20">
        <f>VLOOKUP(B39,RMS!B:D,3,FALSE)</f>
        <v>19536.922320550599</v>
      </c>
      <c r="J39" s="21">
        <f>VLOOKUP(B39,RMS!B:E,4,FALSE)</f>
        <v>17770.780576355799</v>
      </c>
      <c r="K39" s="22">
        <f t="shared" si="1"/>
        <v>1.7944940191227943E-4</v>
      </c>
      <c r="L39" s="22">
        <f t="shared" si="2"/>
        <v>-4.7635579903726466E-4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 x14ac:dyDescent="0.2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 x14ac:dyDescent="0.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 x14ac:dyDescent="0.25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 x14ac:dyDescent="0.2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 x14ac:dyDescent="0.2">
      <c r="A7" s="67" t="s">
        <v>5</v>
      </c>
      <c r="B7" s="68"/>
      <c r="C7" s="69"/>
      <c r="D7" s="44">
        <v>13444485.709899999</v>
      </c>
      <c r="E7" s="44">
        <v>20304150</v>
      </c>
      <c r="F7" s="45">
        <v>66.215456987364703</v>
      </c>
      <c r="G7" s="44">
        <v>12376645.536900001</v>
      </c>
      <c r="H7" s="45">
        <v>8.6278642287711804</v>
      </c>
      <c r="I7" s="44">
        <v>1620410.1725999999</v>
      </c>
      <c r="J7" s="45">
        <v>12.0526006540123</v>
      </c>
      <c r="K7" s="44">
        <v>1528958.7533</v>
      </c>
      <c r="L7" s="45">
        <v>12.3535795603221</v>
      </c>
      <c r="M7" s="45">
        <v>5.9812875332718E-2</v>
      </c>
      <c r="N7" s="44">
        <v>116556135.1516</v>
      </c>
      <c r="O7" s="44">
        <v>3283212806.8993001</v>
      </c>
      <c r="P7" s="44">
        <v>805977</v>
      </c>
      <c r="Q7" s="44">
        <v>769532</v>
      </c>
      <c r="R7" s="45">
        <v>4.7359953842075502</v>
      </c>
      <c r="S7" s="44">
        <v>16.680979370254999</v>
      </c>
      <c r="T7" s="44">
        <v>17.796444267424899</v>
      </c>
      <c r="U7" s="46">
        <v>-6.6870467998956498</v>
      </c>
    </row>
    <row r="8" spans="1:23" ht="12" thickBot="1" x14ac:dyDescent="0.2">
      <c r="A8" s="70">
        <v>41795</v>
      </c>
      <c r="B8" s="60" t="s">
        <v>6</v>
      </c>
      <c r="C8" s="61"/>
      <c r="D8" s="47">
        <v>497744.88270000002</v>
      </c>
      <c r="E8" s="47">
        <v>511659</v>
      </c>
      <c r="F8" s="48">
        <v>97.280587793823599</v>
      </c>
      <c r="G8" s="47">
        <v>362318.00410000002</v>
      </c>
      <c r="H8" s="48">
        <v>37.377904787370802</v>
      </c>
      <c r="I8" s="47">
        <v>123346.5295</v>
      </c>
      <c r="J8" s="48">
        <v>24.781074358999099</v>
      </c>
      <c r="K8" s="47">
        <v>75192.200599999996</v>
      </c>
      <c r="L8" s="48">
        <v>20.753095277939</v>
      </c>
      <c r="M8" s="48">
        <v>0.64041653942496801</v>
      </c>
      <c r="N8" s="47">
        <v>3256190.4457999999</v>
      </c>
      <c r="O8" s="47">
        <v>125831457.91410001</v>
      </c>
      <c r="P8" s="47">
        <v>22766</v>
      </c>
      <c r="Q8" s="47">
        <v>22443</v>
      </c>
      <c r="R8" s="48">
        <v>1.4392015327719101</v>
      </c>
      <c r="S8" s="47">
        <v>21.863519401739399</v>
      </c>
      <c r="T8" s="47">
        <v>22.708593000044601</v>
      </c>
      <c r="U8" s="49">
        <v>-3.86522216655516</v>
      </c>
    </row>
    <row r="9" spans="1:23" ht="12" thickBot="1" x14ac:dyDescent="0.2">
      <c r="A9" s="71"/>
      <c r="B9" s="60" t="s">
        <v>7</v>
      </c>
      <c r="C9" s="61"/>
      <c r="D9" s="47">
        <v>66165.745899999994</v>
      </c>
      <c r="E9" s="47">
        <v>68220</v>
      </c>
      <c r="F9" s="48">
        <v>96.988780269715605</v>
      </c>
      <c r="G9" s="47">
        <v>57539.092700000001</v>
      </c>
      <c r="H9" s="48">
        <v>14.9926820100867</v>
      </c>
      <c r="I9" s="47">
        <v>15734.61</v>
      </c>
      <c r="J9" s="48">
        <v>23.780597930204902</v>
      </c>
      <c r="K9" s="47">
        <v>12352.705900000001</v>
      </c>
      <c r="L9" s="48">
        <v>21.4683710158676</v>
      </c>
      <c r="M9" s="48">
        <v>0.27377840348324001</v>
      </c>
      <c r="N9" s="47">
        <v>695145.31039999996</v>
      </c>
      <c r="O9" s="47">
        <v>21277148.302999999</v>
      </c>
      <c r="P9" s="47">
        <v>3803</v>
      </c>
      <c r="Q9" s="47">
        <v>3631</v>
      </c>
      <c r="R9" s="48">
        <v>4.7369870559074601</v>
      </c>
      <c r="S9" s="47">
        <v>17.398302892453302</v>
      </c>
      <c r="T9" s="47">
        <v>16.956904874690199</v>
      </c>
      <c r="U9" s="49">
        <v>2.5370176648356701</v>
      </c>
    </row>
    <row r="10" spans="1:23" ht="12" thickBot="1" x14ac:dyDescent="0.2">
      <c r="A10" s="71"/>
      <c r="B10" s="60" t="s">
        <v>8</v>
      </c>
      <c r="C10" s="61"/>
      <c r="D10" s="47">
        <v>106654.0533</v>
      </c>
      <c r="E10" s="47">
        <v>119464</v>
      </c>
      <c r="F10" s="48">
        <v>89.277149015603001</v>
      </c>
      <c r="G10" s="47">
        <v>94670.170599999998</v>
      </c>
      <c r="H10" s="48">
        <v>12.658562484939701</v>
      </c>
      <c r="I10" s="47">
        <v>32239.0838</v>
      </c>
      <c r="J10" s="48">
        <v>30.227715499304001</v>
      </c>
      <c r="K10" s="47">
        <v>20832.984</v>
      </c>
      <c r="L10" s="48">
        <v>22.005858728219099</v>
      </c>
      <c r="M10" s="48">
        <v>0.54750197091304798</v>
      </c>
      <c r="N10" s="47">
        <v>2024381.4469999999</v>
      </c>
      <c r="O10" s="47">
        <v>32138177.647500001</v>
      </c>
      <c r="P10" s="47">
        <v>76581</v>
      </c>
      <c r="Q10" s="47">
        <v>74160</v>
      </c>
      <c r="R10" s="48">
        <v>3.26456310679613</v>
      </c>
      <c r="S10" s="47">
        <v>1.39269601206566</v>
      </c>
      <c r="T10" s="47">
        <v>1.34489406148867</v>
      </c>
      <c r="U10" s="49">
        <v>3.4323319778939099</v>
      </c>
    </row>
    <row r="11" spans="1:23" ht="12" thickBot="1" x14ac:dyDescent="0.2">
      <c r="A11" s="71"/>
      <c r="B11" s="60" t="s">
        <v>9</v>
      </c>
      <c r="C11" s="61"/>
      <c r="D11" s="47">
        <v>75945.065700000006</v>
      </c>
      <c r="E11" s="47">
        <v>69488</v>
      </c>
      <c r="F11" s="48">
        <v>109.292346448308</v>
      </c>
      <c r="G11" s="47">
        <v>48513.999799999998</v>
      </c>
      <c r="H11" s="48">
        <v>56.54257742731</v>
      </c>
      <c r="I11" s="47">
        <v>10587.2719</v>
      </c>
      <c r="J11" s="48">
        <v>13.940697532374401</v>
      </c>
      <c r="K11" s="47">
        <v>12105.5165</v>
      </c>
      <c r="L11" s="48">
        <v>24.952625118327202</v>
      </c>
      <c r="M11" s="48">
        <v>-0.125417581315097</v>
      </c>
      <c r="N11" s="47">
        <v>512094.73509999999</v>
      </c>
      <c r="O11" s="47">
        <v>13311022.349300001</v>
      </c>
      <c r="P11" s="47">
        <v>3617</v>
      </c>
      <c r="Q11" s="47">
        <v>3476</v>
      </c>
      <c r="R11" s="48">
        <v>4.0563866513233497</v>
      </c>
      <c r="S11" s="47">
        <v>20.99670049765</v>
      </c>
      <c r="T11" s="47">
        <v>20.799610500575401</v>
      </c>
      <c r="U11" s="49">
        <v>0.93867127883581303</v>
      </c>
    </row>
    <row r="12" spans="1:23" ht="12" thickBot="1" x14ac:dyDescent="0.2">
      <c r="A12" s="71"/>
      <c r="B12" s="60" t="s">
        <v>10</v>
      </c>
      <c r="C12" s="61"/>
      <c r="D12" s="47">
        <v>232631.35250000001</v>
      </c>
      <c r="E12" s="47">
        <v>288989</v>
      </c>
      <c r="F12" s="48">
        <v>80.498341632380502</v>
      </c>
      <c r="G12" s="47">
        <v>189519.29980000001</v>
      </c>
      <c r="H12" s="48">
        <v>22.7481067867474</v>
      </c>
      <c r="I12" s="47">
        <v>34108.383199999997</v>
      </c>
      <c r="J12" s="48">
        <v>14.661988950951899</v>
      </c>
      <c r="K12" s="47">
        <v>18331.664400000001</v>
      </c>
      <c r="L12" s="48">
        <v>9.6727164037358904</v>
      </c>
      <c r="M12" s="48">
        <v>0.86062664337232797</v>
      </c>
      <c r="N12" s="47">
        <v>2065324.8352000001</v>
      </c>
      <c r="O12" s="47">
        <v>39522714.855499998</v>
      </c>
      <c r="P12" s="47">
        <v>2513</v>
      </c>
      <c r="Q12" s="47">
        <v>2726</v>
      </c>
      <c r="R12" s="48">
        <v>-7.8136463683052098</v>
      </c>
      <c r="S12" s="47">
        <v>92.571170911261405</v>
      </c>
      <c r="T12" s="47">
        <v>99.580975935436499</v>
      </c>
      <c r="U12" s="49">
        <v>-7.5723413187618602</v>
      </c>
    </row>
    <row r="13" spans="1:23" ht="12" thickBot="1" x14ac:dyDescent="0.2">
      <c r="A13" s="71"/>
      <c r="B13" s="60" t="s">
        <v>11</v>
      </c>
      <c r="C13" s="61"/>
      <c r="D13" s="47">
        <v>257494.87779999999</v>
      </c>
      <c r="E13" s="47">
        <v>281322</v>
      </c>
      <c r="F13" s="48">
        <v>91.530302571430596</v>
      </c>
      <c r="G13" s="47">
        <v>214696.53159999999</v>
      </c>
      <c r="H13" s="48">
        <v>19.934344481976702</v>
      </c>
      <c r="I13" s="47">
        <v>72158.040299999993</v>
      </c>
      <c r="J13" s="48">
        <v>28.023097358870999</v>
      </c>
      <c r="K13" s="47">
        <v>53715.260499999997</v>
      </c>
      <c r="L13" s="48">
        <v>25.019156154826302</v>
      </c>
      <c r="M13" s="48">
        <v>0.343343393075418</v>
      </c>
      <c r="N13" s="47">
        <v>1758806.561</v>
      </c>
      <c r="O13" s="47">
        <v>62158514.212800004</v>
      </c>
      <c r="P13" s="47">
        <v>10419</v>
      </c>
      <c r="Q13" s="47">
        <v>9753</v>
      </c>
      <c r="R13" s="48">
        <v>6.8286681021224203</v>
      </c>
      <c r="S13" s="47">
        <v>24.713972338996101</v>
      </c>
      <c r="T13" s="47">
        <v>25.068245309135602</v>
      </c>
      <c r="U13" s="49">
        <v>-1.43349262223045</v>
      </c>
    </row>
    <row r="14" spans="1:23" ht="12" thickBot="1" x14ac:dyDescent="0.2">
      <c r="A14" s="71"/>
      <c r="B14" s="60" t="s">
        <v>12</v>
      </c>
      <c r="C14" s="61"/>
      <c r="D14" s="47">
        <v>142868.08309999999</v>
      </c>
      <c r="E14" s="47">
        <v>158463</v>
      </c>
      <c r="F14" s="48">
        <v>90.158638357219104</v>
      </c>
      <c r="G14" s="47">
        <v>128234.08869999999</v>
      </c>
      <c r="H14" s="48">
        <v>11.4119377681514</v>
      </c>
      <c r="I14" s="47">
        <v>29548.7186</v>
      </c>
      <c r="J14" s="48">
        <v>20.6825191175257</v>
      </c>
      <c r="K14" s="47">
        <v>21983.0641</v>
      </c>
      <c r="L14" s="48">
        <v>17.142917552468202</v>
      </c>
      <c r="M14" s="48">
        <v>0.34415832413462299</v>
      </c>
      <c r="N14" s="47">
        <v>1256697.4576999999</v>
      </c>
      <c r="O14" s="47">
        <v>28621110.673500001</v>
      </c>
      <c r="P14" s="47">
        <v>2773</v>
      </c>
      <c r="Q14" s="47">
        <v>3164</v>
      </c>
      <c r="R14" s="48">
        <v>-12.3577749683944</v>
      </c>
      <c r="S14" s="47">
        <v>51.521126253155401</v>
      </c>
      <c r="T14" s="47">
        <v>49.912719089759797</v>
      </c>
      <c r="U14" s="49">
        <v>3.1218400690476602</v>
      </c>
    </row>
    <row r="15" spans="1:23" ht="12" thickBot="1" x14ac:dyDescent="0.2">
      <c r="A15" s="71"/>
      <c r="B15" s="60" t="s">
        <v>13</v>
      </c>
      <c r="C15" s="61"/>
      <c r="D15" s="47">
        <v>112313.9283</v>
      </c>
      <c r="E15" s="47">
        <v>97816</v>
      </c>
      <c r="F15" s="48">
        <v>114.82163275946699</v>
      </c>
      <c r="G15" s="47">
        <v>87176.952099999995</v>
      </c>
      <c r="H15" s="48">
        <v>28.8344288191741</v>
      </c>
      <c r="I15" s="47">
        <v>25231.501700000001</v>
      </c>
      <c r="J15" s="48">
        <v>22.465158223835399</v>
      </c>
      <c r="K15" s="47">
        <v>18920.013299999999</v>
      </c>
      <c r="L15" s="48">
        <v>21.702999295383702</v>
      </c>
      <c r="M15" s="48">
        <v>0.33358794731925501</v>
      </c>
      <c r="N15" s="47">
        <v>855472.50560000003</v>
      </c>
      <c r="O15" s="47">
        <v>22107066.73</v>
      </c>
      <c r="P15" s="47">
        <v>4426</v>
      </c>
      <c r="Q15" s="47">
        <v>4362</v>
      </c>
      <c r="R15" s="48">
        <v>1.46721687299405</v>
      </c>
      <c r="S15" s="47">
        <v>25.375944035246299</v>
      </c>
      <c r="T15" s="47">
        <v>25.360367216873001</v>
      </c>
      <c r="U15" s="49">
        <v>6.1384192649688002E-2</v>
      </c>
    </row>
    <row r="16" spans="1:23" ht="12" thickBot="1" x14ac:dyDescent="0.2">
      <c r="A16" s="71"/>
      <c r="B16" s="60" t="s">
        <v>14</v>
      </c>
      <c r="C16" s="61"/>
      <c r="D16" s="47">
        <v>627358.36670000001</v>
      </c>
      <c r="E16" s="47">
        <v>1063276</v>
      </c>
      <c r="F16" s="48">
        <v>59.002400759539398</v>
      </c>
      <c r="G16" s="47">
        <v>645497.21479999996</v>
      </c>
      <c r="H16" s="48">
        <v>-2.8100583060796098</v>
      </c>
      <c r="I16" s="47">
        <v>24097.563099999999</v>
      </c>
      <c r="J16" s="48">
        <v>3.8411160795952801</v>
      </c>
      <c r="K16" s="47">
        <v>41120.286999999997</v>
      </c>
      <c r="L16" s="48">
        <v>6.3703275641151498</v>
      </c>
      <c r="M16" s="48">
        <v>-0.413973859180506</v>
      </c>
      <c r="N16" s="47">
        <v>7093785.0996000003</v>
      </c>
      <c r="O16" s="47">
        <v>165957214.45829999</v>
      </c>
      <c r="P16" s="47">
        <v>38213</v>
      </c>
      <c r="Q16" s="47">
        <v>37915</v>
      </c>
      <c r="R16" s="48">
        <v>0.78596861400501705</v>
      </c>
      <c r="S16" s="47">
        <v>16.417406817051798</v>
      </c>
      <c r="T16" s="47">
        <v>21.548366343135999</v>
      </c>
      <c r="U16" s="49">
        <v>-31.253166734925198</v>
      </c>
    </row>
    <row r="17" spans="1:21" ht="12" thickBot="1" x14ac:dyDescent="0.2">
      <c r="A17" s="71"/>
      <c r="B17" s="60" t="s">
        <v>15</v>
      </c>
      <c r="C17" s="61"/>
      <c r="D17" s="47">
        <v>433926.91889999999</v>
      </c>
      <c r="E17" s="47">
        <v>891139</v>
      </c>
      <c r="F17" s="48">
        <v>48.6935168250969</v>
      </c>
      <c r="G17" s="47">
        <v>438371.45850000001</v>
      </c>
      <c r="H17" s="48">
        <v>-1.01387522244448</v>
      </c>
      <c r="I17" s="47">
        <v>40602.574399999998</v>
      </c>
      <c r="J17" s="48">
        <v>9.3570075124463603</v>
      </c>
      <c r="K17" s="47">
        <v>53889.252200000003</v>
      </c>
      <c r="L17" s="48">
        <v>12.293056757024299</v>
      </c>
      <c r="M17" s="48">
        <v>-0.24655524538898699</v>
      </c>
      <c r="N17" s="47">
        <v>8210793.3589000003</v>
      </c>
      <c r="O17" s="47">
        <v>176875717.23879999</v>
      </c>
      <c r="P17" s="47">
        <v>12203</v>
      </c>
      <c r="Q17" s="47">
        <v>11617</v>
      </c>
      <c r="R17" s="48">
        <v>5.0443315830248903</v>
      </c>
      <c r="S17" s="47">
        <v>35.559036212406802</v>
      </c>
      <c r="T17" s="47">
        <v>35.165654953946799</v>
      </c>
      <c r="U17" s="49">
        <v>1.1062764921697199</v>
      </c>
    </row>
    <row r="18" spans="1:21" ht="12" thickBot="1" x14ac:dyDescent="0.2">
      <c r="A18" s="71"/>
      <c r="B18" s="60" t="s">
        <v>16</v>
      </c>
      <c r="C18" s="61"/>
      <c r="D18" s="47">
        <v>1427931.1606999999</v>
      </c>
      <c r="E18" s="47">
        <v>1622612</v>
      </c>
      <c r="F18" s="48">
        <v>88.002009149445499</v>
      </c>
      <c r="G18" s="47">
        <v>1106662.4909000001</v>
      </c>
      <c r="H18" s="48">
        <v>29.030411027912098</v>
      </c>
      <c r="I18" s="47">
        <v>222717.85879999999</v>
      </c>
      <c r="J18" s="48">
        <v>15.5972406044294</v>
      </c>
      <c r="K18" s="47">
        <v>153638.13699999999</v>
      </c>
      <c r="L18" s="48">
        <v>13.8830165712992</v>
      </c>
      <c r="M18" s="48">
        <v>0.44962613546921598</v>
      </c>
      <c r="N18" s="47">
        <v>10728526.213300001</v>
      </c>
      <c r="O18" s="47">
        <v>420912835.74309999</v>
      </c>
      <c r="P18" s="47">
        <v>72284</v>
      </c>
      <c r="Q18" s="47">
        <v>66654</v>
      </c>
      <c r="R18" s="48">
        <v>8.4466048549224304</v>
      </c>
      <c r="S18" s="47">
        <v>19.7544568742737</v>
      </c>
      <c r="T18" s="47">
        <v>19.629915053860199</v>
      </c>
      <c r="U18" s="49">
        <v>0.63044922574235396</v>
      </c>
    </row>
    <row r="19" spans="1:21" ht="12" thickBot="1" x14ac:dyDescent="0.2">
      <c r="A19" s="71"/>
      <c r="B19" s="60" t="s">
        <v>17</v>
      </c>
      <c r="C19" s="61"/>
      <c r="D19" s="47">
        <v>418949.93060000002</v>
      </c>
      <c r="E19" s="47">
        <v>610680</v>
      </c>
      <c r="F19" s="48">
        <v>68.603840079910896</v>
      </c>
      <c r="G19" s="47">
        <v>382368.15100000001</v>
      </c>
      <c r="H19" s="48">
        <v>9.5671617796431203</v>
      </c>
      <c r="I19" s="47">
        <v>46994.504699999998</v>
      </c>
      <c r="J19" s="48">
        <v>11.2172126709024</v>
      </c>
      <c r="K19" s="47">
        <v>38744.007599999997</v>
      </c>
      <c r="L19" s="48">
        <v>10.132645069594201</v>
      </c>
      <c r="M19" s="48">
        <v>0.212948985174162</v>
      </c>
      <c r="N19" s="47">
        <v>4092266.7727000001</v>
      </c>
      <c r="O19" s="47">
        <v>134489549.77959999</v>
      </c>
      <c r="P19" s="47">
        <v>9228</v>
      </c>
      <c r="Q19" s="47">
        <v>9615</v>
      </c>
      <c r="R19" s="48">
        <v>-4.0249609984399397</v>
      </c>
      <c r="S19" s="47">
        <v>45.399862440398799</v>
      </c>
      <c r="T19" s="47">
        <v>62.7383722100884</v>
      </c>
      <c r="U19" s="49">
        <v>-38.190665869201098</v>
      </c>
    </row>
    <row r="20" spans="1:21" ht="12" thickBot="1" x14ac:dyDescent="0.2">
      <c r="A20" s="71"/>
      <c r="B20" s="60" t="s">
        <v>18</v>
      </c>
      <c r="C20" s="61"/>
      <c r="D20" s="47">
        <v>812548.55079999997</v>
      </c>
      <c r="E20" s="47">
        <v>997401</v>
      </c>
      <c r="F20" s="48">
        <v>81.466586738934495</v>
      </c>
      <c r="G20" s="47">
        <v>645301.51</v>
      </c>
      <c r="H20" s="48">
        <v>25.9176583671717</v>
      </c>
      <c r="I20" s="47">
        <v>54833.233999999997</v>
      </c>
      <c r="J20" s="48">
        <v>6.7483024794042903</v>
      </c>
      <c r="K20" s="47">
        <v>31862.1826</v>
      </c>
      <c r="L20" s="48">
        <v>4.9375651701171401</v>
      </c>
      <c r="M20" s="48">
        <v>0.72095034067126296</v>
      </c>
      <c r="N20" s="47">
        <v>5151827.2658000002</v>
      </c>
      <c r="O20" s="47">
        <v>188710173.361</v>
      </c>
      <c r="P20" s="47">
        <v>34756</v>
      </c>
      <c r="Q20" s="47">
        <v>31053</v>
      </c>
      <c r="R20" s="48">
        <v>11.9247737738705</v>
      </c>
      <c r="S20" s="47">
        <v>23.378655506962801</v>
      </c>
      <c r="T20" s="47">
        <v>21.674906263484999</v>
      </c>
      <c r="U20" s="49">
        <v>7.2876271390816196</v>
      </c>
    </row>
    <row r="21" spans="1:21" ht="12" thickBot="1" x14ac:dyDescent="0.2">
      <c r="A21" s="71"/>
      <c r="B21" s="60" t="s">
        <v>19</v>
      </c>
      <c r="C21" s="61"/>
      <c r="D21" s="47">
        <v>282451.8616</v>
      </c>
      <c r="E21" s="47">
        <v>324991</v>
      </c>
      <c r="F21" s="48">
        <v>86.910671864759294</v>
      </c>
      <c r="G21" s="47">
        <v>241397.77410000001</v>
      </c>
      <c r="H21" s="48">
        <v>17.0068210666239</v>
      </c>
      <c r="I21" s="47">
        <v>33377.4758</v>
      </c>
      <c r="J21" s="48">
        <v>11.8170493233527</v>
      </c>
      <c r="K21" s="47">
        <v>29242.522300000001</v>
      </c>
      <c r="L21" s="48">
        <v>12.1138326188071</v>
      </c>
      <c r="M21" s="48">
        <v>0.141402080763738</v>
      </c>
      <c r="N21" s="47">
        <v>1773059.0282000001</v>
      </c>
      <c r="O21" s="47">
        <v>76887636.185800001</v>
      </c>
      <c r="P21" s="47">
        <v>26098</v>
      </c>
      <c r="Q21" s="47">
        <v>25829</v>
      </c>
      <c r="R21" s="48">
        <v>1.04146501993883</v>
      </c>
      <c r="S21" s="47">
        <v>10.8227397348456</v>
      </c>
      <c r="T21" s="47">
        <v>10.4717372991599</v>
      </c>
      <c r="U21" s="49">
        <v>3.2431939073210199</v>
      </c>
    </row>
    <row r="22" spans="1:21" ht="12" thickBot="1" x14ac:dyDescent="0.2">
      <c r="A22" s="71"/>
      <c r="B22" s="60" t="s">
        <v>20</v>
      </c>
      <c r="C22" s="61"/>
      <c r="D22" s="47">
        <v>1005137.9367</v>
      </c>
      <c r="E22" s="47">
        <v>1599240</v>
      </c>
      <c r="F22" s="48">
        <v>62.850975256997103</v>
      </c>
      <c r="G22" s="47">
        <v>1118791.6838</v>
      </c>
      <c r="H22" s="48">
        <v>-10.158615651662</v>
      </c>
      <c r="I22" s="47">
        <v>120091.2617</v>
      </c>
      <c r="J22" s="48">
        <v>11.947739441043799</v>
      </c>
      <c r="K22" s="47">
        <v>120143.13009999999</v>
      </c>
      <c r="L22" s="48">
        <v>10.7386506209924</v>
      </c>
      <c r="M22" s="48">
        <v>-4.3172173021300002E-4</v>
      </c>
      <c r="N22" s="47">
        <v>10001851.4877</v>
      </c>
      <c r="O22" s="47">
        <v>225969559.8414</v>
      </c>
      <c r="P22" s="47">
        <v>59460</v>
      </c>
      <c r="Q22" s="47">
        <v>56136</v>
      </c>
      <c r="R22" s="48">
        <v>5.9213339033774997</v>
      </c>
      <c r="S22" s="47">
        <v>16.904438895055499</v>
      </c>
      <c r="T22" s="47">
        <v>19.089113609804802</v>
      </c>
      <c r="U22" s="49">
        <v>-12.923674830687601</v>
      </c>
    </row>
    <row r="23" spans="1:21" ht="12" thickBot="1" x14ac:dyDescent="0.2">
      <c r="A23" s="71"/>
      <c r="B23" s="60" t="s">
        <v>21</v>
      </c>
      <c r="C23" s="61"/>
      <c r="D23" s="47">
        <v>2407867.9145999998</v>
      </c>
      <c r="E23" s="47">
        <v>2883241</v>
      </c>
      <c r="F23" s="48">
        <v>83.512544202860596</v>
      </c>
      <c r="G23" s="47">
        <v>1761750.7263</v>
      </c>
      <c r="H23" s="48">
        <v>36.674722402809202</v>
      </c>
      <c r="I23" s="47">
        <v>204599.3769</v>
      </c>
      <c r="J23" s="48">
        <v>8.4971179548272104</v>
      </c>
      <c r="K23" s="47">
        <v>261613.7838</v>
      </c>
      <c r="L23" s="48">
        <v>14.849648130949699</v>
      </c>
      <c r="M23" s="48">
        <v>-0.217933497508628</v>
      </c>
      <c r="N23" s="47">
        <v>17930402.107799999</v>
      </c>
      <c r="O23" s="47">
        <v>457241677.98900002</v>
      </c>
      <c r="P23" s="47">
        <v>79726</v>
      </c>
      <c r="Q23" s="47">
        <v>78602</v>
      </c>
      <c r="R23" s="48">
        <v>1.4299890588025801</v>
      </c>
      <c r="S23" s="47">
        <v>30.201790063467399</v>
      </c>
      <c r="T23" s="47">
        <v>30.132121817510999</v>
      </c>
      <c r="U23" s="49">
        <v>0.23067588315117801</v>
      </c>
    </row>
    <row r="24" spans="1:21" ht="12" thickBot="1" x14ac:dyDescent="0.2">
      <c r="A24" s="71"/>
      <c r="B24" s="60" t="s">
        <v>22</v>
      </c>
      <c r="C24" s="61"/>
      <c r="D24" s="47">
        <v>204006.1128</v>
      </c>
      <c r="E24" s="47">
        <v>274063</v>
      </c>
      <c r="F24" s="48">
        <v>74.437670462630905</v>
      </c>
      <c r="G24" s="47">
        <v>201708.3438</v>
      </c>
      <c r="H24" s="48">
        <v>1.13915416522297</v>
      </c>
      <c r="I24" s="47">
        <v>38662.137600000002</v>
      </c>
      <c r="J24" s="48">
        <v>18.9514603603584</v>
      </c>
      <c r="K24" s="47">
        <v>33359.685299999997</v>
      </c>
      <c r="L24" s="48">
        <v>16.538574791470801</v>
      </c>
      <c r="M24" s="48">
        <v>0.158947911298192</v>
      </c>
      <c r="N24" s="47">
        <v>1839251.9471</v>
      </c>
      <c r="O24" s="47">
        <v>51793155.832500003</v>
      </c>
      <c r="P24" s="47">
        <v>23202</v>
      </c>
      <c r="Q24" s="47">
        <v>21279</v>
      </c>
      <c r="R24" s="48">
        <v>9.0370788100944601</v>
      </c>
      <c r="S24" s="47">
        <v>8.7926089475045295</v>
      </c>
      <c r="T24" s="47">
        <v>8.6392209220358094</v>
      </c>
      <c r="U24" s="49">
        <v>1.7445109453235601</v>
      </c>
    </row>
    <row r="25" spans="1:21" ht="12" thickBot="1" x14ac:dyDescent="0.2">
      <c r="A25" s="71"/>
      <c r="B25" s="60" t="s">
        <v>23</v>
      </c>
      <c r="C25" s="61"/>
      <c r="D25" s="47">
        <v>176377.32279999999</v>
      </c>
      <c r="E25" s="47">
        <v>246889</v>
      </c>
      <c r="F25" s="48">
        <v>71.439927578790503</v>
      </c>
      <c r="G25" s="47">
        <v>151612.80170000001</v>
      </c>
      <c r="H25" s="48">
        <v>16.334056769824901</v>
      </c>
      <c r="I25" s="47">
        <v>14635.6566</v>
      </c>
      <c r="J25" s="48">
        <v>8.2979242272521905</v>
      </c>
      <c r="K25" s="47">
        <v>17707.781599999998</v>
      </c>
      <c r="L25" s="48">
        <v>11.6796084509004</v>
      </c>
      <c r="M25" s="48">
        <v>-0.17349011126272301</v>
      </c>
      <c r="N25" s="47">
        <v>1389139.1991999999</v>
      </c>
      <c r="O25" s="47">
        <v>51517155.025200002</v>
      </c>
      <c r="P25" s="47">
        <v>14929</v>
      </c>
      <c r="Q25" s="47">
        <v>12908</v>
      </c>
      <c r="R25" s="48">
        <v>15.656956925937401</v>
      </c>
      <c r="S25" s="47">
        <v>11.814409726036599</v>
      </c>
      <c r="T25" s="47">
        <v>11.633103230554701</v>
      </c>
      <c r="U25" s="49">
        <v>1.53462170083976</v>
      </c>
    </row>
    <row r="26" spans="1:21" ht="12" thickBot="1" x14ac:dyDescent="0.2">
      <c r="A26" s="71"/>
      <c r="B26" s="60" t="s">
        <v>24</v>
      </c>
      <c r="C26" s="61"/>
      <c r="D26" s="47">
        <v>444113.92599999998</v>
      </c>
      <c r="E26" s="47">
        <v>799777</v>
      </c>
      <c r="F26" s="48">
        <v>55.529719659355003</v>
      </c>
      <c r="G26" s="47">
        <v>403678.16680000001</v>
      </c>
      <c r="H26" s="48">
        <v>10.0168308631944</v>
      </c>
      <c r="I26" s="47">
        <v>97746.752900000007</v>
      </c>
      <c r="J26" s="48">
        <v>22.009387046331899</v>
      </c>
      <c r="K26" s="47">
        <v>94093.573600000003</v>
      </c>
      <c r="L26" s="48">
        <v>23.3090569019102</v>
      </c>
      <c r="M26" s="48">
        <v>3.8824960730368001E-2</v>
      </c>
      <c r="N26" s="47">
        <v>3950459.0219000001</v>
      </c>
      <c r="O26" s="47">
        <v>106526566.4323</v>
      </c>
      <c r="P26" s="47">
        <v>34515</v>
      </c>
      <c r="Q26" s="47">
        <v>37702</v>
      </c>
      <c r="R26" s="48">
        <v>-8.4531324598164606</v>
      </c>
      <c r="S26" s="47">
        <v>12.8672729537882</v>
      </c>
      <c r="T26" s="47">
        <v>16.0005769773487</v>
      </c>
      <c r="U26" s="49">
        <v>-24.3509563744663</v>
      </c>
    </row>
    <row r="27" spans="1:21" ht="12" thickBot="1" x14ac:dyDescent="0.2">
      <c r="A27" s="71"/>
      <c r="B27" s="60" t="s">
        <v>25</v>
      </c>
      <c r="C27" s="61"/>
      <c r="D27" s="47">
        <v>213727.65659999999</v>
      </c>
      <c r="E27" s="47">
        <v>227227</v>
      </c>
      <c r="F27" s="48">
        <v>94.059093593631005</v>
      </c>
      <c r="G27" s="47">
        <v>174282.80119999999</v>
      </c>
      <c r="H27" s="48">
        <v>22.6326723741</v>
      </c>
      <c r="I27" s="47">
        <v>68949.073699999994</v>
      </c>
      <c r="J27" s="48">
        <v>32.260248765577899</v>
      </c>
      <c r="K27" s="47">
        <v>49227.2287</v>
      </c>
      <c r="L27" s="48">
        <v>28.245603330364599</v>
      </c>
      <c r="M27" s="48">
        <v>0.40062878859560902</v>
      </c>
      <c r="N27" s="47">
        <v>1327539.3015999999</v>
      </c>
      <c r="O27" s="47">
        <v>44637521.555799998</v>
      </c>
      <c r="P27" s="47">
        <v>30299</v>
      </c>
      <c r="Q27" s="47">
        <v>27324</v>
      </c>
      <c r="R27" s="48">
        <v>10.8878641487337</v>
      </c>
      <c r="S27" s="47">
        <v>7.0539508432621503</v>
      </c>
      <c r="T27" s="47">
        <v>6.9794220575318402</v>
      </c>
      <c r="U27" s="49">
        <v>1.0565538006478099</v>
      </c>
    </row>
    <row r="28" spans="1:21" ht="12" thickBot="1" x14ac:dyDescent="0.2">
      <c r="A28" s="71"/>
      <c r="B28" s="60" t="s">
        <v>26</v>
      </c>
      <c r="C28" s="61"/>
      <c r="D28" s="47">
        <v>611128.70959999994</v>
      </c>
      <c r="E28" s="47">
        <v>1010837</v>
      </c>
      <c r="F28" s="48">
        <v>60.457690963033599</v>
      </c>
      <c r="G28" s="47">
        <v>694238.99329999997</v>
      </c>
      <c r="H28" s="48">
        <v>-11.971422593960501</v>
      </c>
      <c r="I28" s="47">
        <v>32107.912400000001</v>
      </c>
      <c r="J28" s="48">
        <v>5.2538707306052599</v>
      </c>
      <c r="K28" s="47">
        <v>48729.002399999998</v>
      </c>
      <c r="L28" s="48">
        <v>7.0190529299386197</v>
      </c>
      <c r="M28" s="48">
        <v>-0.34109235119494302</v>
      </c>
      <c r="N28" s="47">
        <v>4575133.5795999998</v>
      </c>
      <c r="O28" s="47">
        <v>152525189.62900001</v>
      </c>
      <c r="P28" s="47">
        <v>37467</v>
      </c>
      <c r="Q28" s="47">
        <v>34285</v>
      </c>
      <c r="R28" s="48">
        <v>9.2810266880559897</v>
      </c>
      <c r="S28" s="47">
        <v>16.311119374382798</v>
      </c>
      <c r="T28" s="47">
        <v>16.1074300918769</v>
      </c>
      <c r="U28" s="49">
        <v>1.24877562251046</v>
      </c>
    </row>
    <row r="29" spans="1:21" ht="12" thickBot="1" x14ac:dyDescent="0.2">
      <c r="A29" s="71"/>
      <c r="B29" s="60" t="s">
        <v>27</v>
      </c>
      <c r="C29" s="61"/>
      <c r="D29" s="47">
        <v>500553.87300000002</v>
      </c>
      <c r="E29" s="47">
        <v>600432</v>
      </c>
      <c r="F29" s="48">
        <v>83.365622251978607</v>
      </c>
      <c r="G29" s="47">
        <v>492443.67499999999</v>
      </c>
      <c r="H29" s="48">
        <v>1.64692906249633</v>
      </c>
      <c r="I29" s="47">
        <v>84203.166500000007</v>
      </c>
      <c r="J29" s="48">
        <v>16.821998798119399</v>
      </c>
      <c r="K29" s="47">
        <v>78796.982199999999</v>
      </c>
      <c r="L29" s="48">
        <v>16.001217235656402</v>
      </c>
      <c r="M29" s="48">
        <v>6.8609027262976005E-2</v>
      </c>
      <c r="N29" s="47">
        <v>2787015.5144000002</v>
      </c>
      <c r="O29" s="47">
        <v>111017156.8908</v>
      </c>
      <c r="P29" s="47">
        <v>89148</v>
      </c>
      <c r="Q29" s="47">
        <v>81903</v>
      </c>
      <c r="R29" s="48">
        <v>8.8458298230834007</v>
      </c>
      <c r="S29" s="47">
        <v>5.6148637434378799</v>
      </c>
      <c r="T29" s="47">
        <v>5.6020597926815903</v>
      </c>
      <c r="U29" s="49">
        <v>0.228036713646977</v>
      </c>
    </row>
    <row r="30" spans="1:21" ht="12" thickBot="1" x14ac:dyDescent="0.2">
      <c r="A30" s="71"/>
      <c r="B30" s="60" t="s">
        <v>28</v>
      </c>
      <c r="C30" s="61"/>
      <c r="D30" s="47">
        <v>1038492.5256000001</v>
      </c>
      <c r="E30" s="47">
        <v>1549105</v>
      </c>
      <c r="F30" s="48">
        <v>67.0382269504004</v>
      </c>
      <c r="G30" s="47">
        <v>1096248.0644</v>
      </c>
      <c r="H30" s="48">
        <v>-5.2684735029941301</v>
      </c>
      <c r="I30" s="47">
        <v>83981.168900000004</v>
      </c>
      <c r="J30" s="48">
        <v>8.0868342168836502</v>
      </c>
      <c r="K30" s="47">
        <v>143522.22889999999</v>
      </c>
      <c r="L30" s="48">
        <v>13.092130655532999</v>
      </c>
      <c r="M30" s="48">
        <v>-0.414856015380625</v>
      </c>
      <c r="N30" s="47">
        <v>8696727.4885000009</v>
      </c>
      <c r="O30" s="47">
        <v>198212484.6248</v>
      </c>
      <c r="P30" s="47">
        <v>60061</v>
      </c>
      <c r="Q30" s="47">
        <v>60450</v>
      </c>
      <c r="R30" s="48">
        <v>-0.64350703060380698</v>
      </c>
      <c r="S30" s="47">
        <v>17.290629952881201</v>
      </c>
      <c r="T30" s="47">
        <v>17.995138100909799</v>
      </c>
      <c r="U30" s="49">
        <v>-4.0745082738365399</v>
      </c>
    </row>
    <row r="31" spans="1:21" ht="12" thickBot="1" x14ac:dyDescent="0.2">
      <c r="A31" s="71"/>
      <c r="B31" s="60" t="s">
        <v>29</v>
      </c>
      <c r="C31" s="61"/>
      <c r="D31" s="47">
        <v>574344.92799999996</v>
      </c>
      <c r="E31" s="47">
        <v>1626648</v>
      </c>
      <c r="F31" s="48">
        <v>35.308495015516598</v>
      </c>
      <c r="G31" s="47">
        <v>721155.16520000005</v>
      </c>
      <c r="H31" s="48">
        <v>-20.357648989352299</v>
      </c>
      <c r="I31" s="47">
        <v>31268.462</v>
      </c>
      <c r="J31" s="48">
        <v>5.4441957220522399</v>
      </c>
      <c r="K31" s="47">
        <v>8418.0311000000002</v>
      </c>
      <c r="L31" s="48">
        <v>1.1672981774547</v>
      </c>
      <c r="M31" s="48">
        <v>2.7144626372311702</v>
      </c>
      <c r="N31" s="47">
        <v>7161837.8329999996</v>
      </c>
      <c r="O31" s="47">
        <v>177075583.70609999</v>
      </c>
      <c r="P31" s="47">
        <v>23220</v>
      </c>
      <c r="Q31" s="47">
        <v>22871</v>
      </c>
      <c r="R31" s="48">
        <v>1.52594989287744</v>
      </c>
      <c r="S31" s="47">
        <v>24.734923686477199</v>
      </c>
      <c r="T31" s="47">
        <v>24.281615701106201</v>
      </c>
      <c r="U31" s="49">
        <v>1.8326637717455401</v>
      </c>
    </row>
    <row r="32" spans="1:21" ht="12" thickBot="1" x14ac:dyDescent="0.2">
      <c r="A32" s="71"/>
      <c r="B32" s="60" t="s">
        <v>30</v>
      </c>
      <c r="C32" s="61"/>
      <c r="D32" s="47">
        <v>113645.64139999999</v>
      </c>
      <c r="E32" s="47">
        <v>166905</v>
      </c>
      <c r="F32" s="48">
        <v>68.090016116952796</v>
      </c>
      <c r="G32" s="47">
        <v>126110.62579999999</v>
      </c>
      <c r="H32" s="48">
        <v>-9.8841666361788807</v>
      </c>
      <c r="I32" s="47">
        <v>31632.949100000002</v>
      </c>
      <c r="J32" s="48">
        <v>27.834722660996</v>
      </c>
      <c r="K32" s="47">
        <v>33824.5069</v>
      </c>
      <c r="L32" s="48">
        <v>26.8212981145955</v>
      </c>
      <c r="M32" s="48">
        <v>-6.4792010316047005E-2</v>
      </c>
      <c r="N32" s="47">
        <v>1485897.0430999999</v>
      </c>
      <c r="O32" s="47">
        <v>26825808.997099999</v>
      </c>
      <c r="P32" s="47">
        <v>25561</v>
      </c>
      <c r="Q32" s="47">
        <v>20900</v>
      </c>
      <c r="R32" s="48">
        <v>22.301435406698602</v>
      </c>
      <c r="S32" s="47">
        <v>4.4460561558624496</v>
      </c>
      <c r="T32" s="47">
        <v>4.8781551531100504</v>
      </c>
      <c r="U32" s="49">
        <v>-9.7187030955029403</v>
      </c>
    </row>
    <row r="33" spans="1:21" ht="12" thickBot="1" x14ac:dyDescent="0.2">
      <c r="A33" s="71"/>
      <c r="B33" s="60" t="s">
        <v>31</v>
      </c>
      <c r="C33" s="61"/>
      <c r="D33" s="50"/>
      <c r="E33" s="50"/>
      <c r="F33" s="50"/>
      <c r="G33" s="47">
        <v>103.83669999999999</v>
      </c>
      <c r="H33" s="50"/>
      <c r="I33" s="50"/>
      <c r="J33" s="50"/>
      <c r="K33" s="47">
        <v>20.0318</v>
      </c>
      <c r="L33" s="48">
        <v>19.291637735020501</v>
      </c>
      <c r="M33" s="50"/>
      <c r="N33" s="47">
        <v>13.805300000000001</v>
      </c>
      <c r="O33" s="47">
        <v>4827.0679</v>
      </c>
      <c r="P33" s="50"/>
      <c r="Q33" s="50"/>
      <c r="R33" s="50"/>
      <c r="S33" s="50"/>
      <c r="T33" s="50"/>
      <c r="U33" s="51"/>
    </row>
    <row r="34" spans="1:21" ht="12" thickBot="1" x14ac:dyDescent="0.2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2</v>
      </c>
      <c r="O34" s="47">
        <v>7</v>
      </c>
      <c r="P34" s="50"/>
      <c r="Q34" s="50"/>
      <c r="R34" s="50"/>
      <c r="S34" s="50"/>
      <c r="T34" s="50"/>
      <c r="U34" s="51"/>
    </row>
    <row r="35" spans="1:21" ht="12" thickBot="1" x14ac:dyDescent="0.2">
      <c r="A35" s="71"/>
      <c r="B35" s="60" t="s">
        <v>32</v>
      </c>
      <c r="C35" s="61"/>
      <c r="D35" s="47">
        <v>79643.464699999997</v>
      </c>
      <c r="E35" s="47">
        <v>125420</v>
      </c>
      <c r="F35" s="48">
        <v>63.501407032371198</v>
      </c>
      <c r="G35" s="47">
        <v>49966.059800000003</v>
      </c>
      <c r="H35" s="48">
        <v>59.395127450093703</v>
      </c>
      <c r="I35" s="47">
        <v>14391.053599999999</v>
      </c>
      <c r="J35" s="48">
        <v>18.0693464984328</v>
      </c>
      <c r="K35" s="47">
        <v>6939.5774000000001</v>
      </c>
      <c r="L35" s="48">
        <v>13.8885824253046</v>
      </c>
      <c r="M35" s="48">
        <v>1.0737651258129901</v>
      </c>
      <c r="N35" s="47">
        <v>674725.82860000001</v>
      </c>
      <c r="O35" s="47">
        <v>28010950.995900001</v>
      </c>
      <c r="P35" s="47">
        <v>6242</v>
      </c>
      <c r="Q35" s="47">
        <v>5810</v>
      </c>
      <c r="R35" s="48">
        <v>7.4354561101548997</v>
      </c>
      <c r="S35" s="47">
        <v>12.7592862383851</v>
      </c>
      <c r="T35" s="47">
        <v>12.3969138037866</v>
      </c>
      <c r="U35" s="49">
        <v>2.8400682281771901</v>
      </c>
    </row>
    <row r="36" spans="1:21" ht="12" thickBot="1" x14ac:dyDescent="0.2">
      <c r="A36" s="71"/>
      <c r="B36" s="60" t="s">
        <v>37</v>
      </c>
      <c r="C36" s="61"/>
      <c r="D36" s="50"/>
      <c r="E36" s="47">
        <v>384530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 x14ac:dyDescent="0.2">
      <c r="A37" s="71"/>
      <c r="B37" s="60" t="s">
        <v>38</v>
      </c>
      <c r="C37" s="61"/>
      <c r="D37" s="50"/>
      <c r="E37" s="47">
        <v>750490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 x14ac:dyDescent="0.2">
      <c r="A38" s="71"/>
      <c r="B38" s="60" t="s">
        <v>39</v>
      </c>
      <c r="C38" s="61"/>
      <c r="D38" s="50"/>
      <c r="E38" s="47">
        <v>188265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 x14ac:dyDescent="0.2">
      <c r="A39" s="71"/>
      <c r="B39" s="60" t="s">
        <v>33</v>
      </c>
      <c r="C39" s="61"/>
      <c r="D39" s="47">
        <v>165198.29089999999</v>
      </c>
      <c r="E39" s="47">
        <v>248545</v>
      </c>
      <c r="F39" s="48">
        <v>66.466149349212401</v>
      </c>
      <c r="G39" s="47">
        <v>242540.1703</v>
      </c>
      <c r="H39" s="48">
        <v>-31.888276199499298</v>
      </c>
      <c r="I39" s="47">
        <v>7797.5128999999997</v>
      </c>
      <c r="J39" s="48">
        <v>4.7200929607196098</v>
      </c>
      <c r="K39" s="47">
        <v>12102.098900000001</v>
      </c>
      <c r="L39" s="48">
        <v>4.98972969509785</v>
      </c>
      <c r="M39" s="48">
        <v>-0.355689210241043</v>
      </c>
      <c r="N39" s="47">
        <v>1382780.7664000001</v>
      </c>
      <c r="O39" s="47">
        <v>46915053.324100003</v>
      </c>
      <c r="P39" s="47">
        <v>273</v>
      </c>
      <c r="Q39" s="47">
        <v>310</v>
      </c>
      <c r="R39" s="48">
        <v>-11.935483870967699</v>
      </c>
      <c r="S39" s="47">
        <v>605.12194468864504</v>
      </c>
      <c r="T39" s="47">
        <v>586.54811354838705</v>
      </c>
      <c r="U39" s="49">
        <v>3.0694360538873702</v>
      </c>
    </row>
    <row r="40" spans="1:21" ht="12" thickBot="1" x14ac:dyDescent="0.2">
      <c r="A40" s="71"/>
      <c r="B40" s="60" t="s">
        <v>34</v>
      </c>
      <c r="C40" s="61"/>
      <c r="D40" s="47">
        <v>395725.70610000001</v>
      </c>
      <c r="E40" s="47">
        <v>365316</v>
      </c>
      <c r="F40" s="48">
        <v>108.32421960713501</v>
      </c>
      <c r="G40" s="47">
        <v>404861.24949999998</v>
      </c>
      <c r="H40" s="48">
        <v>-2.2564627786142402</v>
      </c>
      <c r="I40" s="47">
        <v>23000.195599999999</v>
      </c>
      <c r="J40" s="48">
        <v>5.8121560579609799</v>
      </c>
      <c r="K40" s="47">
        <v>28436.394700000001</v>
      </c>
      <c r="L40" s="48">
        <v>7.0237383140813501</v>
      </c>
      <c r="M40" s="48">
        <v>-0.19117047562994999</v>
      </c>
      <c r="N40" s="47">
        <v>3777456.4807000002</v>
      </c>
      <c r="O40" s="47">
        <v>89831765.228599995</v>
      </c>
      <c r="P40" s="47">
        <v>2154</v>
      </c>
      <c r="Q40" s="47">
        <v>2632</v>
      </c>
      <c r="R40" s="48">
        <v>-18.161094224924</v>
      </c>
      <c r="S40" s="47">
        <v>183.71666949860699</v>
      </c>
      <c r="T40" s="47">
        <v>190.03218411854101</v>
      </c>
      <c r="U40" s="49">
        <v>-3.4376383140244702</v>
      </c>
    </row>
    <row r="41" spans="1:21" ht="12" thickBot="1" x14ac:dyDescent="0.2">
      <c r="A41" s="71"/>
      <c r="B41" s="60" t="s">
        <v>40</v>
      </c>
      <c r="C41" s="61"/>
      <c r="D41" s="50"/>
      <c r="E41" s="47">
        <v>100762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 x14ac:dyDescent="0.2">
      <c r="A42" s="71"/>
      <c r="B42" s="60" t="s">
        <v>41</v>
      </c>
      <c r="C42" s="61"/>
      <c r="D42" s="50"/>
      <c r="E42" s="47">
        <v>50938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 x14ac:dyDescent="0.2">
      <c r="A43" s="72"/>
      <c r="B43" s="60" t="s">
        <v>35</v>
      </c>
      <c r="C43" s="61"/>
      <c r="D43" s="52">
        <v>19536.922500000001</v>
      </c>
      <c r="E43" s="53"/>
      <c r="F43" s="53"/>
      <c r="G43" s="52">
        <v>94886.434599999993</v>
      </c>
      <c r="H43" s="54">
        <v>-79.410204859778801</v>
      </c>
      <c r="I43" s="52">
        <v>1766.1424</v>
      </c>
      <c r="J43" s="54">
        <v>9.0400235758728105</v>
      </c>
      <c r="K43" s="52">
        <v>10094.9179</v>
      </c>
      <c r="L43" s="54">
        <v>10.638947434958199</v>
      </c>
      <c r="M43" s="54">
        <v>-0.82504638299237698</v>
      </c>
      <c r="N43" s="52">
        <v>101530.7104</v>
      </c>
      <c r="O43" s="52">
        <v>6308003.3064999999</v>
      </c>
      <c r="P43" s="52">
        <v>40</v>
      </c>
      <c r="Q43" s="52">
        <v>22</v>
      </c>
      <c r="R43" s="54">
        <v>81.818181818181799</v>
      </c>
      <c r="S43" s="52">
        <v>488.42306250000001</v>
      </c>
      <c r="T43" s="52">
        <v>376.87253181818198</v>
      </c>
      <c r="U43" s="55">
        <v>22.838915531720701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18:C18"/>
    <mergeCell ref="B23:C23"/>
    <mergeCell ref="B24:C24"/>
    <mergeCell ref="B43:C43"/>
    <mergeCell ref="B37:C37"/>
    <mergeCell ref="B42:C42"/>
    <mergeCell ref="B19:C19"/>
    <mergeCell ref="B20:C20"/>
    <mergeCell ref="B21:C21"/>
    <mergeCell ref="B22:C22"/>
    <mergeCell ref="B35:C35"/>
    <mergeCell ref="B38:C38"/>
    <mergeCell ref="B39:C39"/>
    <mergeCell ref="B40:C40"/>
    <mergeCell ref="B41:C41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26" sqref="I26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46222</v>
      </c>
      <c r="D2" s="32">
        <v>497745.33947179501</v>
      </c>
      <c r="E2" s="32">
        <v>374398.35906153801</v>
      </c>
      <c r="F2" s="32">
        <v>123346.980410256</v>
      </c>
      <c r="G2" s="32">
        <v>374398.35906153801</v>
      </c>
      <c r="H2" s="32">
        <v>0.24781142208413601</v>
      </c>
    </row>
    <row r="3" spans="1:8" ht="14.25" x14ac:dyDescent="0.2">
      <c r="A3" s="32">
        <v>2</v>
      </c>
      <c r="B3" s="33">
        <v>13</v>
      </c>
      <c r="C3" s="32">
        <v>7036.3760000000002</v>
      </c>
      <c r="D3" s="32">
        <v>66165.762165244698</v>
      </c>
      <c r="E3" s="32">
        <v>50431.137437682497</v>
      </c>
      <c r="F3" s="32">
        <v>15734.624727562201</v>
      </c>
      <c r="G3" s="32">
        <v>50431.137437682497</v>
      </c>
      <c r="H3" s="32">
        <v>0.237806143429075</v>
      </c>
    </row>
    <row r="4" spans="1:8" ht="14.25" x14ac:dyDescent="0.2">
      <c r="A4" s="32">
        <v>3</v>
      </c>
      <c r="B4" s="33">
        <v>14</v>
      </c>
      <c r="C4" s="32">
        <v>102002</v>
      </c>
      <c r="D4" s="32">
        <v>106655.889617094</v>
      </c>
      <c r="E4" s="32">
        <v>74414.968801709401</v>
      </c>
      <c r="F4" s="32">
        <v>32240.920815384601</v>
      </c>
      <c r="G4" s="32">
        <v>74414.968801709401</v>
      </c>
      <c r="H4" s="32">
        <v>0.30228917438252101</v>
      </c>
    </row>
    <row r="5" spans="1:8" ht="14.25" x14ac:dyDescent="0.2">
      <c r="A5" s="32">
        <v>4</v>
      </c>
      <c r="B5" s="33">
        <v>15</v>
      </c>
      <c r="C5" s="32">
        <v>4413</v>
      </c>
      <c r="D5" s="32">
        <v>75945.097668376096</v>
      </c>
      <c r="E5" s="32">
        <v>65357.7941333333</v>
      </c>
      <c r="F5" s="32">
        <v>10587.3035350427</v>
      </c>
      <c r="G5" s="32">
        <v>65357.7941333333</v>
      </c>
      <c r="H5" s="32">
        <v>0.13940733319316501</v>
      </c>
    </row>
    <row r="6" spans="1:8" ht="14.25" x14ac:dyDescent="0.2">
      <c r="A6" s="32">
        <v>5</v>
      </c>
      <c r="B6" s="33">
        <v>16</v>
      </c>
      <c r="C6" s="32">
        <v>3810</v>
      </c>
      <c r="D6" s="32">
        <v>232631.34820512799</v>
      </c>
      <c r="E6" s="32">
        <v>198522.96961880301</v>
      </c>
      <c r="F6" s="32">
        <v>34108.378586324798</v>
      </c>
      <c r="G6" s="32">
        <v>198522.96961880301</v>
      </c>
      <c r="H6" s="32">
        <v>0.146619872383875</v>
      </c>
    </row>
    <row r="7" spans="1:8" ht="14.25" x14ac:dyDescent="0.2">
      <c r="A7" s="32">
        <v>6</v>
      </c>
      <c r="B7" s="33">
        <v>17</v>
      </c>
      <c r="C7" s="32">
        <v>17000</v>
      </c>
      <c r="D7" s="32">
        <v>257495.03895128201</v>
      </c>
      <c r="E7" s="32">
        <v>185336.83719658101</v>
      </c>
      <c r="F7" s="32">
        <v>72158.201754700902</v>
      </c>
      <c r="G7" s="32">
        <v>185336.83719658101</v>
      </c>
      <c r="H7" s="32">
        <v>0.28023142522894601</v>
      </c>
    </row>
    <row r="8" spans="1:8" ht="14.25" x14ac:dyDescent="0.2">
      <c r="A8" s="32">
        <v>7</v>
      </c>
      <c r="B8" s="33">
        <v>18</v>
      </c>
      <c r="C8" s="32">
        <v>32757</v>
      </c>
      <c r="D8" s="32">
        <v>142868.07730085499</v>
      </c>
      <c r="E8" s="32">
        <v>113319.362021368</v>
      </c>
      <c r="F8" s="32">
        <v>29548.715279487202</v>
      </c>
      <c r="G8" s="32">
        <v>113319.362021368</v>
      </c>
      <c r="H8" s="32">
        <v>0.20682517632866901</v>
      </c>
    </row>
    <row r="9" spans="1:8" ht="14.25" x14ac:dyDescent="0.2">
      <c r="A9" s="32">
        <v>8</v>
      </c>
      <c r="B9" s="33">
        <v>19</v>
      </c>
      <c r="C9" s="32">
        <v>14977</v>
      </c>
      <c r="D9" s="32">
        <v>112313.997903419</v>
      </c>
      <c r="E9" s="32">
        <v>87082.426683760699</v>
      </c>
      <c r="F9" s="32">
        <v>25231.571219658101</v>
      </c>
      <c r="G9" s="32">
        <v>87082.426683760699</v>
      </c>
      <c r="H9" s="32">
        <v>0.22465206199280099</v>
      </c>
    </row>
    <row r="10" spans="1:8" ht="14.25" x14ac:dyDescent="0.2">
      <c r="A10" s="32">
        <v>9</v>
      </c>
      <c r="B10" s="33">
        <v>21</v>
      </c>
      <c r="C10" s="32">
        <v>140069</v>
      </c>
      <c r="D10" s="32">
        <v>627358.30460000003</v>
      </c>
      <c r="E10" s="32">
        <v>603260.80359999998</v>
      </c>
      <c r="F10" s="32">
        <v>24097.501</v>
      </c>
      <c r="G10" s="32">
        <v>603260.80359999998</v>
      </c>
      <c r="H10" s="32">
        <v>3.8411065611643501E-2</v>
      </c>
    </row>
    <row r="11" spans="1:8" ht="14.25" x14ac:dyDescent="0.2">
      <c r="A11" s="32">
        <v>10</v>
      </c>
      <c r="B11" s="33">
        <v>22</v>
      </c>
      <c r="C11" s="32">
        <v>32960</v>
      </c>
      <c r="D11" s="32">
        <v>433926.95761367498</v>
      </c>
      <c r="E11" s="32">
        <v>393324.34472649603</v>
      </c>
      <c r="F11" s="32">
        <v>40602.612887179501</v>
      </c>
      <c r="G11" s="32">
        <v>393324.34472649603</v>
      </c>
      <c r="H11" s="32">
        <v>9.3570155471483701E-2</v>
      </c>
    </row>
    <row r="12" spans="1:8" ht="14.25" x14ac:dyDescent="0.2">
      <c r="A12" s="32">
        <v>11</v>
      </c>
      <c r="B12" s="33">
        <v>23</v>
      </c>
      <c r="C12" s="32">
        <v>195858.818</v>
      </c>
      <c r="D12" s="32">
        <v>1427931.50250684</v>
      </c>
      <c r="E12" s="32">
        <v>1205213.2932017101</v>
      </c>
      <c r="F12" s="32">
        <v>222718.209305128</v>
      </c>
      <c r="G12" s="32">
        <v>1205213.2932017101</v>
      </c>
      <c r="H12" s="32">
        <v>0.15597261417241001</v>
      </c>
    </row>
    <row r="13" spans="1:8" ht="14.25" x14ac:dyDescent="0.2">
      <c r="A13" s="32">
        <v>12</v>
      </c>
      <c r="B13" s="33">
        <v>24</v>
      </c>
      <c r="C13" s="32">
        <v>14265.212</v>
      </c>
      <c r="D13" s="32">
        <v>418949.94657777803</v>
      </c>
      <c r="E13" s="32">
        <v>371955.42517606798</v>
      </c>
      <c r="F13" s="32">
        <v>46994.521401709397</v>
      </c>
      <c r="G13" s="32">
        <v>371955.42517606798</v>
      </c>
      <c r="H13" s="32">
        <v>0.112172162296684</v>
      </c>
    </row>
    <row r="14" spans="1:8" ht="14.25" x14ac:dyDescent="0.2">
      <c r="A14" s="32">
        <v>13</v>
      </c>
      <c r="B14" s="33">
        <v>25</v>
      </c>
      <c r="C14" s="32">
        <v>70804</v>
      </c>
      <c r="D14" s="32">
        <v>812548.68680000002</v>
      </c>
      <c r="E14" s="32">
        <v>757715.31680000003</v>
      </c>
      <c r="F14" s="32">
        <v>54833.37</v>
      </c>
      <c r="G14" s="32">
        <v>757715.31680000003</v>
      </c>
      <c r="H14" s="32">
        <v>6.7483180873685503E-2</v>
      </c>
    </row>
    <row r="15" spans="1:8" ht="14.25" x14ac:dyDescent="0.2">
      <c r="A15" s="32">
        <v>14</v>
      </c>
      <c r="B15" s="33">
        <v>26</v>
      </c>
      <c r="C15" s="32">
        <v>50988</v>
      </c>
      <c r="D15" s="32">
        <v>282451.66569780698</v>
      </c>
      <c r="E15" s="32">
        <v>249074.385648355</v>
      </c>
      <c r="F15" s="32">
        <v>33377.280049451598</v>
      </c>
      <c r="G15" s="32">
        <v>249074.385648355</v>
      </c>
      <c r="H15" s="32">
        <v>0.118169882153082</v>
      </c>
    </row>
    <row r="16" spans="1:8" ht="14.25" x14ac:dyDescent="0.2">
      <c r="A16" s="32">
        <v>15</v>
      </c>
      <c r="B16" s="33">
        <v>27</v>
      </c>
      <c r="C16" s="32">
        <v>145260.90400000001</v>
      </c>
      <c r="D16" s="32">
        <v>1005137.95393333</v>
      </c>
      <c r="E16" s="32">
        <v>885046.67599999998</v>
      </c>
      <c r="F16" s="32">
        <v>120091.277933333</v>
      </c>
      <c r="G16" s="32">
        <v>885046.67599999998</v>
      </c>
      <c r="H16" s="32">
        <v>0.119477408512323</v>
      </c>
    </row>
    <row r="17" spans="1:8" ht="14.25" x14ac:dyDescent="0.2">
      <c r="A17" s="32">
        <v>16</v>
      </c>
      <c r="B17" s="33">
        <v>29</v>
      </c>
      <c r="C17" s="32">
        <v>191810</v>
      </c>
      <c r="D17" s="32">
        <v>2407868.5466427398</v>
      </c>
      <c r="E17" s="32">
        <v>2203268.5652709398</v>
      </c>
      <c r="F17" s="32">
        <v>204599.981371795</v>
      </c>
      <c r="G17" s="32">
        <v>2203268.5652709398</v>
      </c>
      <c r="H17" s="32">
        <v>8.4971408284337802E-2</v>
      </c>
    </row>
    <row r="18" spans="1:8" ht="14.25" x14ac:dyDescent="0.2">
      <c r="A18" s="32">
        <v>17</v>
      </c>
      <c r="B18" s="33">
        <v>31</v>
      </c>
      <c r="C18" s="32">
        <v>28677.537</v>
      </c>
      <c r="D18" s="32">
        <v>204006.09487489599</v>
      </c>
      <c r="E18" s="32">
        <v>165343.96391257801</v>
      </c>
      <c r="F18" s="32">
        <v>38662.130962318297</v>
      </c>
      <c r="G18" s="32">
        <v>165343.96391257801</v>
      </c>
      <c r="H18" s="32">
        <v>0.189514587718702</v>
      </c>
    </row>
    <row r="19" spans="1:8" ht="14.25" x14ac:dyDescent="0.2">
      <c r="A19" s="32">
        <v>18</v>
      </c>
      <c r="B19" s="33">
        <v>32</v>
      </c>
      <c r="C19" s="32">
        <v>11039.358</v>
      </c>
      <c r="D19" s="32">
        <v>176377.327759451</v>
      </c>
      <c r="E19" s="32">
        <v>161741.66928129</v>
      </c>
      <c r="F19" s="32">
        <v>14635.6584781611</v>
      </c>
      <c r="G19" s="32">
        <v>161741.66928129</v>
      </c>
      <c r="H19" s="32">
        <v>8.2979250587817799E-2</v>
      </c>
    </row>
    <row r="20" spans="1:8" ht="14.25" x14ac:dyDescent="0.2">
      <c r="A20" s="32">
        <v>19</v>
      </c>
      <c r="B20" s="33">
        <v>33</v>
      </c>
      <c r="C20" s="32">
        <v>36182.703999999998</v>
      </c>
      <c r="D20" s="32">
        <v>444113.88068320899</v>
      </c>
      <c r="E20" s="32">
        <v>346367.17071166402</v>
      </c>
      <c r="F20" s="32">
        <v>97746.709971545002</v>
      </c>
      <c r="G20" s="32">
        <v>346367.17071166402</v>
      </c>
      <c r="H20" s="32">
        <v>0.220093796260488</v>
      </c>
    </row>
    <row r="21" spans="1:8" ht="14.25" x14ac:dyDescent="0.2">
      <c r="A21" s="32">
        <v>20</v>
      </c>
      <c r="B21" s="33">
        <v>34</v>
      </c>
      <c r="C21" s="32">
        <v>39965.728000000003</v>
      </c>
      <c r="D21" s="32">
        <v>213727.60047221801</v>
      </c>
      <c r="E21" s="32">
        <v>144778.58965406599</v>
      </c>
      <c r="F21" s="32">
        <v>68949.010818152106</v>
      </c>
      <c r="G21" s="32">
        <v>144778.58965406599</v>
      </c>
      <c r="H21" s="32">
        <v>0.32260227816067399</v>
      </c>
    </row>
    <row r="22" spans="1:8" ht="14.25" x14ac:dyDescent="0.2">
      <c r="A22" s="32">
        <v>21</v>
      </c>
      <c r="B22" s="33">
        <v>35</v>
      </c>
      <c r="C22" s="32">
        <v>27113.745999999999</v>
      </c>
      <c r="D22" s="32">
        <v>611128.70944336301</v>
      </c>
      <c r="E22" s="32">
        <v>579020.78052566398</v>
      </c>
      <c r="F22" s="32">
        <v>32107.928917699101</v>
      </c>
      <c r="G22" s="32">
        <v>579020.78052566398</v>
      </c>
      <c r="H22" s="32">
        <v>5.2538734347702502E-2</v>
      </c>
    </row>
    <row r="23" spans="1:8" ht="14.25" x14ac:dyDescent="0.2">
      <c r="A23" s="32">
        <v>22</v>
      </c>
      <c r="B23" s="33">
        <v>36</v>
      </c>
      <c r="C23" s="32">
        <v>110087.90700000001</v>
      </c>
      <c r="D23" s="32">
        <v>500553.87220442499</v>
      </c>
      <c r="E23" s="32">
        <v>416350.68551376701</v>
      </c>
      <c r="F23" s="32">
        <v>84203.186690657705</v>
      </c>
      <c r="G23" s="32">
        <v>416350.68551376701</v>
      </c>
      <c r="H23" s="32">
        <v>0.168220028585194</v>
      </c>
    </row>
    <row r="24" spans="1:8" ht="14.25" x14ac:dyDescent="0.2">
      <c r="A24" s="32">
        <v>23</v>
      </c>
      <c r="B24" s="33">
        <v>37</v>
      </c>
      <c r="C24" s="32">
        <v>100327.66099999999</v>
      </c>
      <c r="D24" s="32">
        <v>1038492.52875221</v>
      </c>
      <c r="E24" s="32">
        <v>954511.35929421103</v>
      </c>
      <c r="F24" s="32">
        <v>83981.169458001503</v>
      </c>
      <c r="G24" s="32">
        <v>954511.35929421103</v>
      </c>
      <c r="H24" s="32">
        <v>8.0868342460689593E-2</v>
      </c>
    </row>
    <row r="25" spans="1:8" ht="14.25" x14ac:dyDescent="0.2">
      <c r="A25" s="32">
        <v>24</v>
      </c>
      <c r="B25" s="33">
        <v>38</v>
      </c>
      <c r="C25" s="32">
        <v>132045.75700000001</v>
      </c>
      <c r="D25" s="32">
        <v>574344.86126017699</v>
      </c>
      <c r="E25" s="32">
        <v>543076.48281415901</v>
      </c>
      <c r="F25" s="32">
        <v>31268.378446017701</v>
      </c>
      <c r="G25" s="32">
        <v>543076.48281415901</v>
      </c>
      <c r="H25" s="32">
        <v>5.4441818069741903E-2</v>
      </c>
    </row>
    <row r="26" spans="1:8" ht="14.25" x14ac:dyDescent="0.2">
      <c r="A26" s="32">
        <v>25</v>
      </c>
      <c r="B26" s="33">
        <v>39</v>
      </c>
      <c r="C26" s="32">
        <v>69480.421000000002</v>
      </c>
      <c r="D26" s="32">
        <v>113645.604843446</v>
      </c>
      <c r="E26" s="32">
        <v>82012.680685283907</v>
      </c>
      <c r="F26" s="32">
        <v>31632.924158162099</v>
      </c>
      <c r="G26" s="32">
        <v>82012.680685283907</v>
      </c>
      <c r="H26" s="32">
        <v>0.27834709667600799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4511.4939999999997</v>
      </c>
      <c r="D28" s="32">
        <v>79643.464699999997</v>
      </c>
      <c r="E28" s="32">
        <v>65252.413999999997</v>
      </c>
      <c r="F28" s="32">
        <v>14391.0507</v>
      </c>
      <c r="G28" s="32">
        <v>65252.413999999997</v>
      </c>
      <c r="H28" s="32">
        <v>0.18069342857205001</v>
      </c>
    </row>
    <row r="29" spans="1:8" ht="14.25" x14ac:dyDescent="0.2">
      <c r="A29" s="32">
        <v>27</v>
      </c>
      <c r="B29" s="33">
        <v>75</v>
      </c>
      <c r="C29" s="32">
        <v>277</v>
      </c>
      <c r="D29" s="32">
        <v>165198.290598291</v>
      </c>
      <c r="E29" s="32">
        <v>157400.77777777801</v>
      </c>
      <c r="F29" s="32">
        <v>7797.5128205128203</v>
      </c>
      <c r="G29" s="32">
        <v>157400.77777777801</v>
      </c>
      <c r="H29" s="32">
        <v>4.7200929212239097E-2</v>
      </c>
    </row>
    <row r="30" spans="1:8" ht="14.25" x14ac:dyDescent="0.2">
      <c r="A30" s="32">
        <v>28</v>
      </c>
      <c r="B30" s="33">
        <v>76</v>
      </c>
      <c r="C30" s="32">
        <v>2216</v>
      </c>
      <c r="D30" s="32">
        <v>395725.69902649597</v>
      </c>
      <c r="E30" s="32">
        <v>372725.51298632502</v>
      </c>
      <c r="F30" s="32">
        <v>23000.186040170898</v>
      </c>
      <c r="G30" s="32">
        <v>372725.51298632502</v>
      </c>
      <c r="H30" s="32">
        <v>5.8121537460803001E-2</v>
      </c>
    </row>
    <row r="31" spans="1:8" ht="14.25" x14ac:dyDescent="0.2">
      <c r="A31" s="32">
        <v>29</v>
      </c>
      <c r="B31" s="33">
        <v>99</v>
      </c>
      <c r="C31" s="32">
        <v>42</v>
      </c>
      <c r="D31" s="32">
        <v>19536.922320550599</v>
      </c>
      <c r="E31" s="32">
        <v>17770.780576355799</v>
      </c>
      <c r="F31" s="32">
        <v>1766.1417441948399</v>
      </c>
      <c r="G31" s="32">
        <v>17770.780576355799</v>
      </c>
      <c r="H31" s="32">
        <v>9.0400203021591602E-2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3"/>
      <c r="D33" s="33"/>
      <c r="E33" s="33"/>
      <c r="F33" s="33"/>
      <c r="G33" s="33"/>
      <c r="H33" s="33"/>
    </row>
    <row r="34" spans="1:8" ht="14.25" x14ac:dyDescent="0.2">
      <c r="A34" s="32"/>
      <c r="B34" s="33"/>
      <c r="C34" s="33"/>
      <c r="D34" s="33"/>
      <c r="E34" s="33"/>
      <c r="F34" s="33"/>
      <c r="G34" s="33"/>
      <c r="H34" s="33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2014-06-06T00:47:37Z</dcterms:modified>
</cp:coreProperties>
</file>