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<sst xmlns="http://schemas.openxmlformats.org/spreadsheetml/2006/main" count="114" uniqueCount="71">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</sst>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58" t="s">
        <v>4</v>
      </c>
      <c r="D2" s="58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59" t="s">
        <v>5</v>
      </c>
      <c r="B3" s="59"/>
      <c r="C3" s="59"/>
      <c r="D3" s="59"/>
      <c r="E3" s="15">
        <f>RA!D7</f>
        <v>17518313.5625</v>
      </c>
      <c r="F3" s="25">
        <f>RA!I7</f>
        <v>2036727.9479</v>
      </c>
      <c r="G3" s="16">
        <f>E3-F3</f>
        <v>15481585.614599999</v>
      </c>
      <c r="H3" s="27">
        <f>RA!J7</f>
        <v>11.6262786405414</v>
      </c>
      <c r="I3" s="20">
        <f>SUM(I4:I39)</f>
        <v>17518317.920666866</v>
      </c>
      <c r="J3" s="21">
        <f>SUM(J4:J39)</f>
        <v>15481585.079329925</v>
      </c>
      <c r="K3" s="22">
        <f>E3-I3</f>
        <v>-4.358166866004467</v>
      </c>
      <c r="L3" s="22">
        <f>G3-J3</f>
        <v>0.53527007438242435</v>
      </c>
    </row>
    <row r="4" spans="1:12" x14ac:dyDescent="0.15">
      <c r="A4" s="60">
        <f>RA!A8</f>
        <v>41797</v>
      </c>
      <c r="B4" s="12">
        <v>12</v>
      </c>
      <c r="C4" s="57" t="s">
        <v>6</v>
      </c>
      <c r="D4" s="57"/>
      <c r="E4" s="15">
        <f>VLOOKUP(C4,RA!B8:D39,3,0)</f>
        <v>635319.78150000004</v>
      </c>
      <c r="F4" s="25">
        <f>VLOOKUP(C4,RA!B8:I43,8,0)</f>
        <v>160400.70110000001</v>
      </c>
      <c r="G4" s="16">
        <f t="shared" ref="G4:G39" si="0">E4-F4</f>
        <v>474919.08040000004</v>
      </c>
      <c r="H4" s="27">
        <f>RA!J8</f>
        <v>25.247238598692999</v>
      </c>
      <c r="I4" s="20">
        <f>VLOOKUP(B4,RMS!B:D,3,FALSE)</f>
        <v>635320.41845384601</v>
      </c>
      <c r="J4" s="21">
        <f>VLOOKUP(B4,RMS!B:E,4,FALSE)</f>
        <v>474919.08856581198</v>
      </c>
      <c r="K4" s="22">
        <f t="shared" ref="K4:K39" si="1">E4-I4</f>
        <v>-0.6369538459694013</v>
      </c>
      <c r="L4" s="22">
        <f t="shared" ref="L4:L39" si="2">G4-J4</f>
        <v>-8.1658119452185929E-3</v>
      </c>
    </row>
    <row r="5" spans="1:12" x14ac:dyDescent="0.15">
      <c r="A5" s="60"/>
      <c r="B5" s="12">
        <v>13</v>
      </c>
      <c r="C5" s="57" t="s">
        <v>7</v>
      </c>
      <c r="D5" s="57"/>
      <c r="E5" s="15">
        <f>VLOOKUP(C5,RA!B8:D40,3,0)</f>
        <v>120687.1347</v>
      </c>
      <c r="F5" s="25">
        <f>VLOOKUP(C5,RA!B9:I44,8,0)</f>
        <v>26882.955600000001</v>
      </c>
      <c r="G5" s="16">
        <f t="shared" si="0"/>
        <v>93804.179099999994</v>
      </c>
      <c r="H5" s="27">
        <f>RA!J9</f>
        <v>22.274914113111301</v>
      </c>
      <c r="I5" s="20">
        <f>VLOOKUP(B5,RMS!B:D,3,FALSE)</f>
        <v>120687.165927237</v>
      </c>
      <c r="J5" s="21">
        <f>VLOOKUP(B5,RMS!B:E,4,FALSE)</f>
        <v>93804.164001966594</v>
      </c>
      <c r="K5" s="22">
        <f t="shared" si="1"/>
        <v>-3.122723700653296E-2</v>
      </c>
      <c r="L5" s="22">
        <f t="shared" si="2"/>
        <v>1.5098033400136046E-2</v>
      </c>
    </row>
    <row r="6" spans="1:12" x14ac:dyDescent="0.15">
      <c r="A6" s="60"/>
      <c r="B6" s="12">
        <v>14</v>
      </c>
      <c r="C6" s="57" t="s">
        <v>8</v>
      </c>
      <c r="D6" s="57"/>
      <c r="E6" s="15">
        <f>VLOOKUP(C6,RA!B10:D41,3,0)</f>
        <v>186147.33300000001</v>
      </c>
      <c r="F6" s="25">
        <f>VLOOKUP(C6,RA!B10:I45,8,0)</f>
        <v>51910.634899999997</v>
      </c>
      <c r="G6" s="16">
        <f t="shared" si="0"/>
        <v>134236.69810000001</v>
      </c>
      <c r="H6" s="27">
        <f>RA!J10</f>
        <v>27.886853957773301</v>
      </c>
      <c r="I6" s="20">
        <f>VLOOKUP(B6,RMS!B:D,3,FALSE)</f>
        <v>186149.67101709399</v>
      </c>
      <c r="J6" s="21">
        <f>VLOOKUP(B6,RMS!B:E,4,FALSE)</f>
        <v>134236.69922906</v>
      </c>
      <c r="K6" s="22">
        <f t="shared" si="1"/>
        <v>-2.3380170939781237</v>
      </c>
      <c r="L6" s="22">
        <f t="shared" si="2"/>
        <v>-1.1290599941276014E-3</v>
      </c>
    </row>
    <row r="7" spans="1:12" x14ac:dyDescent="0.15">
      <c r="A7" s="60"/>
      <c r="B7" s="12">
        <v>15</v>
      </c>
      <c r="C7" s="57" t="s">
        <v>9</v>
      </c>
      <c r="D7" s="57"/>
      <c r="E7" s="15">
        <f>VLOOKUP(C7,RA!B10:D42,3,0)</f>
        <v>85579.159299999999</v>
      </c>
      <c r="F7" s="25">
        <f>VLOOKUP(C7,RA!B11:I46,8,0)</f>
        <v>11321.2593</v>
      </c>
      <c r="G7" s="16">
        <f t="shared" si="0"/>
        <v>74257.899999999994</v>
      </c>
      <c r="H7" s="27">
        <f>RA!J11</f>
        <v>13.2289910214157</v>
      </c>
      <c r="I7" s="20">
        <f>VLOOKUP(B7,RMS!B:D,3,FALSE)</f>
        <v>85579.194788888897</v>
      </c>
      <c r="J7" s="21">
        <f>VLOOKUP(B7,RMS!B:E,4,FALSE)</f>
        <v>74257.900467521395</v>
      </c>
      <c r="K7" s="22">
        <f t="shared" si="1"/>
        <v>-3.5488888897816651E-2</v>
      </c>
      <c r="L7" s="22">
        <f t="shared" si="2"/>
        <v>-4.6752140042372048E-4</v>
      </c>
    </row>
    <row r="8" spans="1:12" x14ac:dyDescent="0.15">
      <c r="A8" s="60"/>
      <c r="B8" s="12">
        <v>16</v>
      </c>
      <c r="C8" s="57" t="s">
        <v>10</v>
      </c>
      <c r="D8" s="57"/>
      <c r="E8" s="15">
        <f>VLOOKUP(C8,RA!B12:D43,3,0)</f>
        <v>308344.31439999997</v>
      </c>
      <c r="F8" s="25">
        <f>VLOOKUP(C8,RA!B12:I47,8,0)</f>
        <v>51132.4787</v>
      </c>
      <c r="G8" s="16">
        <f t="shared" si="0"/>
        <v>257211.83569999997</v>
      </c>
      <c r="H8" s="27">
        <f>RA!J12</f>
        <v>16.582916016952499</v>
      </c>
      <c r="I8" s="20">
        <f>VLOOKUP(B8,RMS!B:D,3,FALSE)</f>
        <v>308344.31210683798</v>
      </c>
      <c r="J8" s="21">
        <f>VLOOKUP(B8,RMS!B:E,4,FALSE)</f>
        <v>257211.83597863201</v>
      </c>
      <c r="K8" s="22">
        <f t="shared" si="1"/>
        <v>2.2931619896553457E-3</v>
      </c>
      <c r="L8" s="22">
        <f t="shared" si="2"/>
        <v>-2.7863204013556242E-4</v>
      </c>
    </row>
    <row r="9" spans="1:12" x14ac:dyDescent="0.15">
      <c r="A9" s="60"/>
      <c r="B9" s="12">
        <v>17</v>
      </c>
      <c r="C9" s="57" t="s">
        <v>11</v>
      </c>
      <c r="D9" s="57"/>
      <c r="E9" s="15">
        <f>VLOOKUP(C9,RA!B12:D44,3,0)</f>
        <v>321698.74280000001</v>
      </c>
      <c r="F9" s="25">
        <f>VLOOKUP(C9,RA!B13:I48,8,0)</f>
        <v>93380.043099999995</v>
      </c>
      <c r="G9" s="16">
        <f t="shared" si="0"/>
        <v>228318.6997</v>
      </c>
      <c r="H9" s="27">
        <f>RA!J13</f>
        <v>29.027170665088502</v>
      </c>
      <c r="I9" s="20">
        <f>VLOOKUP(B9,RMS!B:D,3,FALSE)</f>
        <v>321698.94202478603</v>
      </c>
      <c r="J9" s="21">
        <f>VLOOKUP(B9,RMS!B:E,4,FALSE)</f>
        <v>228318.699674359</v>
      </c>
      <c r="K9" s="22">
        <f t="shared" si="1"/>
        <v>-0.1992247860180214</v>
      </c>
      <c r="L9" s="22">
        <f t="shared" si="2"/>
        <v>2.5640998501330614E-5</v>
      </c>
    </row>
    <row r="10" spans="1:12" x14ac:dyDescent="0.15">
      <c r="A10" s="60"/>
      <c r="B10" s="12">
        <v>18</v>
      </c>
      <c r="C10" s="57" t="s">
        <v>12</v>
      </c>
      <c r="D10" s="57"/>
      <c r="E10" s="15">
        <f>VLOOKUP(C10,RA!B14:D45,3,0)</f>
        <v>191255.11970000001</v>
      </c>
      <c r="F10" s="25">
        <f>VLOOKUP(C10,RA!B14:I49,8,0)</f>
        <v>35086.967799999999</v>
      </c>
      <c r="G10" s="16">
        <f t="shared" si="0"/>
        <v>156168.1519</v>
      </c>
      <c r="H10" s="27">
        <f>RA!J14</f>
        <v>18.345635847572002</v>
      </c>
      <c r="I10" s="20">
        <f>VLOOKUP(B10,RMS!B:D,3,FALSE)</f>
        <v>191255.113017094</v>
      </c>
      <c r="J10" s="21">
        <f>VLOOKUP(B10,RMS!B:E,4,FALSE)</f>
        <v>156168.150077778</v>
      </c>
      <c r="K10" s="22">
        <f t="shared" si="1"/>
        <v>6.6829060087911785E-3</v>
      </c>
      <c r="L10" s="22">
        <f t="shared" si="2"/>
        <v>1.8222219950985163E-3</v>
      </c>
    </row>
    <row r="11" spans="1:12" x14ac:dyDescent="0.15">
      <c r="A11" s="60"/>
      <c r="B11" s="12">
        <v>19</v>
      </c>
      <c r="C11" s="57" t="s">
        <v>13</v>
      </c>
      <c r="D11" s="57"/>
      <c r="E11" s="15">
        <f>VLOOKUP(C11,RA!B14:D46,3,0)</f>
        <v>151077.61559999999</v>
      </c>
      <c r="F11" s="25">
        <f>VLOOKUP(C11,RA!B15:I50,8,0)</f>
        <v>32259.928100000001</v>
      </c>
      <c r="G11" s="16">
        <f t="shared" si="0"/>
        <v>118817.68749999999</v>
      </c>
      <c r="H11" s="27">
        <f>RA!J15</f>
        <v>21.353215015924601</v>
      </c>
      <c r="I11" s="20">
        <f>VLOOKUP(B11,RMS!B:D,3,FALSE)</f>
        <v>151077.717910256</v>
      </c>
      <c r="J11" s="21">
        <f>VLOOKUP(B11,RMS!B:E,4,FALSE)</f>
        <v>118817.687394872</v>
      </c>
      <c r="K11" s="22">
        <f t="shared" si="1"/>
        <v>-0.10231025601387955</v>
      </c>
      <c r="L11" s="22">
        <f t="shared" si="2"/>
        <v>1.0512798326089978E-4</v>
      </c>
    </row>
    <row r="12" spans="1:12" x14ac:dyDescent="0.15">
      <c r="A12" s="60"/>
      <c r="B12" s="12">
        <v>21</v>
      </c>
      <c r="C12" s="57" t="s">
        <v>14</v>
      </c>
      <c r="D12" s="57"/>
      <c r="E12" s="15">
        <f>VLOOKUP(C12,RA!B16:D47,3,0)</f>
        <v>893050.13089999999</v>
      </c>
      <c r="F12" s="25">
        <f>VLOOKUP(C12,RA!B16:I51,8,0)</f>
        <v>37094.604099999997</v>
      </c>
      <c r="G12" s="16">
        <f t="shared" si="0"/>
        <v>855955.52679999999</v>
      </c>
      <c r="H12" s="27">
        <f>RA!J16</f>
        <v>4.1536978514987402</v>
      </c>
      <c r="I12" s="20">
        <f>VLOOKUP(B12,RMS!B:D,3,FALSE)</f>
        <v>893049.9976</v>
      </c>
      <c r="J12" s="21">
        <f>VLOOKUP(B12,RMS!B:E,4,FALSE)</f>
        <v>855955.52679999999</v>
      </c>
      <c r="K12" s="22">
        <f t="shared" si="1"/>
        <v>0.13329999998677522</v>
      </c>
      <c r="L12" s="22">
        <f t="shared" si="2"/>
        <v>0</v>
      </c>
    </row>
    <row r="13" spans="1:12" x14ac:dyDescent="0.15">
      <c r="A13" s="60"/>
      <c r="B13" s="12">
        <v>22</v>
      </c>
      <c r="C13" s="57" t="s">
        <v>15</v>
      </c>
      <c r="D13" s="57"/>
      <c r="E13" s="15">
        <f>VLOOKUP(C13,RA!B16:D48,3,0)</f>
        <v>515196.05849999998</v>
      </c>
      <c r="F13" s="25">
        <f>VLOOKUP(C13,RA!B17:I52,8,0)</f>
        <v>38289.970500000003</v>
      </c>
      <c r="G13" s="16">
        <f t="shared" si="0"/>
        <v>476906.08799999999</v>
      </c>
      <c r="H13" s="27">
        <f>RA!J17</f>
        <v>7.4321163503233603</v>
      </c>
      <c r="I13" s="20">
        <f>VLOOKUP(B13,RMS!B:D,3,FALSE)</f>
        <v>515196.10762564099</v>
      </c>
      <c r="J13" s="21">
        <f>VLOOKUP(B13,RMS!B:E,4,FALSE)</f>
        <v>476906.08857179497</v>
      </c>
      <c r="K13" s="22">
        <f t="shared" si="1"/>
        <v>-4.9125641002319753E-2</v>
      </c>
      <c r="L13" s="22">
        <f t="shared" si="2"/>
        <v>-5.7179498253390193E-4</v>
      </c>
    </row>
    <row r="14" spans="1:12" x14ac:dyDescent="0.15">
      <c r="A14" s="60"/>
      <c r="B14" s="12">
        <v>23</v>
      </c>
      <c r="C14" s="57" t="s">
        <v>16</v>
      </c>
      <c r="D14" s="57"/>
      <c r="E14" s="15">
        <f>VLOOKUP(C14,RA!B18:D49,3,0)</f>
        <v>1949489.5777</v>
      </c>
      <c r="F14" s="25">
        <f>VLOOKUP(C14,RA!B18:I53,8,0)</f>
        <v>245565.19219999999</v>
      </c>
      <c r="G14" s="16">
        <f t="shared" si="0"/>
        <v>1703924.3855000001</v>
      </c>
      <c r="H14" s="27">
        <f>RA!J18</f>
        <v>12.59638394629</v>
      </c>
      <c r="I14" s="20">
        <f>VLOOKUP(B14,RMS!B:D,3,FALSE)</f>
        <v>1949490.0768794899</v>
      </c>
      <c r="J14" s="21">
        <f>VLOOKUP(B14,RMS!B:E,4,FALSE)</f>
        <v>1703924.02223675</v>
      </c>
      <c r="K14" s="22">
        <f t="shared" si="1"/>
        <v>-0.49917948991060257</v>
      </c>
      <c r="L14" s="22">
        <f t="shared" si="2"/>
        <v>0.36326325009576976</v>
      </c>
    </row>
    <row r="15" spans="1:12" x14ac:dyDescent="0.15">
      <c r="A15" s="60"/>
      <c r="B15" s="12">
        <v>24</v>
      </c>
      <c r="C15" s="57" t="s">
        <v>17</v>
      </c>
      <c r="D15" s="57"/>
      <c r="E15" s="15">
        <f>VLOOKUP(C15,RA!B18:D50,3,0)</f>
        <v>526453.84840000002</v>
      </c>
      <c r="F15" s="25">
        <f>VLOOKUP(C15,RA!B19:I54,8,0)</f>
        <v>57239.162199999999</v>
      </c>
      <c r="G15" s="16">
        <f t="shared" si="0"/>
        <v>469214.6862</v>
      </c>
      <c r="H15" s="27">
        <f>RA!J19</f>
        <v>10.872588807919501</v>
      </c>
      <c r="I15" s="20">
        <f>VLOOKUP(B15,RMS!B:D,3,FALSE)</f>
        <v>526453.871657265</v>
      </c>
      <c r="J15" s="21">
        <f>VLOOKUP(B15,RMS!B:E,4,FALSE)</f>
        <v>469214.68686410302</v>
      </c>
      <c r="K15" s="22">
        <f t="shared" si="1"/>
        <v>-2.3257264983840287E-2</v>
      </c>
      <c r="L15" s="22">
        <f t="shared" si="2"/>
        <v>-6.6410301951691508E-4</v>
      </c>
    </row>
    <row r="16" spans="1:12" x14ac:dyDescent="0.15">
      <c r="A16" s="60"/>
      <c r="B16" s="12">
        <v>25</v>
      </c>
      <c r="C16" s="57" t="s">
        <v>18</v>
      </c>
      <c r="D16" s="57"/>
      <c r="E16" s="15">
        <f>VLOOKUP(C16,RA!B20:D51,3,0)</f>
        <v>970881.83349999995</v>
      </c>
      <c r="F16" s="25">
        <f>VLOOKUP(C16,RA!B20:I55,8,0)</f>
        <v>72671.533500000005</v>
      </c>
      <c r="G16" s="16">
        <f t="shared" si="0"/>
        <v>898210.29999999993</v>
      </c>
      <c r="H16" s="27">
        <f>RA!J20</f>
        <v>7.4851059101622397</v>
      </c>
      <c r="I16" s="20">
        <f>VLOOKUP(B16,RMS!B:D,3,FALSE)</f>
        <v>970881.99</v>
      </c>
      <c r="J16" s="21">
        <f>VLOOKUP(B16,RMS!B:E,4,FALSE)</f>
        <v>898210.3</v>
      </c>
      <c r="K16" s="22">
        <f t="shared" si="1"/>
        <v>-0.15650000004097819</v>
      </c>
      <c r="L16" s="22">
        <f t="shared" si="2"/>
        <v>0</v>
      </c>
    </row>
    <row r="17" spans="1:12" x14ac:dyDescent="0.15">
      <c r="A17" s="60"/>
      <c r="B17" s="12">
        <v>26</v>
      </c>
      <c r="C17" s="57" t="s">
        <v>19</v>
      </c>
      <c r="D17" s="57"/>
      <c r="E17" s="15">
        <f>VLOOKUP(C17,RA!B20:D52,3,0)</f>
        <v>333250.25959999999</v>
      </c>
      <c r="F17" s="25">
        <f>VLOOKUP(C17,RA!B21:I56,8,0)</f>
        <v>34409.067499999997</v>
      </c>
      <c r="G17" s="16">
        <f t="shared" si="0"/>
        <v>298841.19209999999</v>
      </c>
      <c r="H17" s="27">
        <f>RA!J21</f>
        <v>10.3252935320444</v>
      </c>
      <c r="I17" s="20">
        <f>VLOOKUP(B17,RMS!B:D,3,FALSE)</f>
        <v>333250.019442463</v>
      </c>
      <c r="J17" s="21">
        <f>VLOOKUP(B17,RMS!B:E,4,FALSE)</f>
        <v>298841.192081847</v>
      </c>
      <c r="K17" s="22">
        <f t="shared" si="1"/>
        <v>0.24015753698768094</v>
      </c>
      <c r="L17" s="22">
        <f t="shared" si="2"/>
        <v>1.8152990378439426E-5</v>
      </c>
    </row>
    <row r="18" spans="1:12" x14ac:dyDescent="0.15">
      <c r="A18" s="60"/>
      <c r="B18" s="12">
        <v>27</v>
      </c>
      <c r="C18" s="57" t="s">
        <v>20</v>
      </c>
      <c r="D18" s="57"/>
      <c r="E18" s="15">
        <f>VLOOKUP(C18,RA!B22:D53,3,0)</f>
        <v>1416811.6979</v>
      </c>
      <c r="F18" s="25">
        <f>VLOOKUP(C18,RA!B22:I57,8,0)</f>
        <v>168830.5422</v>
      </c>
      <c r="G18" s="16">
        <f t="shared" si="0"/>
        <v>1247981.1557</v>
      </c>
      <c r="H18" s="27">
        <f>RA!J22</f>
        <v>11.9162301137294</v>
      </c>
      <c r="I18" s="20">
        <f>VLOOKUP(B18,RMS!B:D,3,FALSE)</f>
        <v>1416811.6249666701</v>
      </c>
      <c r="J18" s="21">
        <f>VLOOKUP(B18,RMS!B:E,4,FALSE)</f>
        <v>1247981.1555999999</v>
      </c>
      <c r="K18" s="22">
        <f t="shared" si="1"/>
        <v>7.2933329967781901E-2</v>
      </c>
      <c r="L18" s="22">
        <f t="shared" si="2"/>
        <v>1.0000006295740604E-4</v>
      </c>
    </row>
    <row r="19" spans="1:12" x14ac:dyDescent="0.15">
      <c r="A19" s="60"/>
      <c r="B19" s="12">
        <v>29</v>
      </c>
      <c r="C19" s="57" t="s">
        <v>21</v>
      </c>
      <c r="D19" s="57"/>
      <c r="E19" s="15">
        <f>VLOOKUP(C19,RA!B22:D54,3,0)</f>
        <v>3050635.3947999999</v>
      </c>
      <c r="F19" s="25">
        <f>VLOOKUP(C19,RA!B23:I58,8,0)</f>
        <v>264672.72940000001</v>
      </c>
      <c r="G19" s="16">
        <f t="shared" si="0"/>
        <v>2785962.6653999998</v>
      </c>
      <c r="H19" s="27">
        <f>RA!J23</f>
        <v>8.6759869714732698</v>
      </c>
      <c r="I19" s="20">
        <f>VLOOKUP(B19,RMS!B:D,3,FALSE)</f>
        <v>3050636.4349760702</v>
      </c>
      <c r="J19" s="21">
        <f>VLOOKUP(B19,RMS!B:E,4,FALSE)</f>
        <v>2785962.70143846</v>
      </c>
      <c r="K19" s="22">
        <f t="shared" si="1"/>
        <v>-1.0401760702952743</v>
      </c>
      <c r="L19" s="22">
        <f t="shared" si="2"/>
        <v>-3.6038460209965706E-2</v>
      </c>
    </row>
    <row r="20" spans="1:12" x14ac:dyDescent="0.15">
      <c r="A20" s="60"/>
      <c r="B20" s="12">
        <v>31</v>
      </c>
      <c r="C20" s="57" t="s">
        <v>22</v>
      </c>
      <c r="D20" s="57"/>
      <c r="E20" s="15">
        <f>VLOOKUP(C20,RA!B24:D55,3,0)</f>
        <v>277223.42869999999</v>
      </c>
      <c r="F20" s="25">
        <f>VLOOKUP(C20,RA!B24:I59,8,0)</f>
        <v>49049.785000000003</v>
      </c>
      <c r="G20" s="16">
        <f t="shared" si="0"/>
        <v>228173.64369999999</v>
      </c>
      <c r="H20" s="27">
        <f>RA!J24</f>
        <v>17.6932322170648</v>
      </c>
      <c r="I20" s="20">
        <f>VLOOKUP(B20,RMS!B:D,3,FALSE)</f>
        <v>277223.41559526499</v>
      </c>
      <c r="J20" s="21">
        <f>VLOOKUP(B20,RMS!B:E,4,FALSE)</f>
        <v>228173.640147942</v>
      </c>
      <c r="K20" s="22">
        <f t="shared" si="1"/>
        <v>1.310473500052467E-2</v>
      </c>
      <c r="L20" s="22">
        <f t="shared" si="2"/>
        <v>3.5520579840522259E-3</v>
      </c>
    </row>
    <row r="21" spans="1:12" x14ac:dyDescent="0.15">
      <c r="A21" s="60"/>
      <c r="B21" s="12">
        <v>32</v>
      </c>
      <c r="C21" s="57" t="s">
        <v>23</v>
      </c>
      <c r="D21" s="57"/>
      <c r="E21" s="15">
        <f>VLOOKUP(C21,RA!B24:D56,3,0)</f>
        <v>247279.02050000001</v>
      </c>
      <c r="F21" s="25">
        <f>VLOOKUP(C21,RA!B25:I60,8,0)</f>
        <v>18841.201400000002</v>
      </c>
      <c r="G21" s="16">
        <f t="shared" si="0"/>
        <v>228437.81910000002</v>
      </c>
      <c r="H21" s="27">
        <f>RA!J25</f>
        <v>7.6194095891770202</v>
      </c>
      <c r="I21" s="20">
        <f>VLOOKUP(B21,RMS!B:D,3,FALSE)</f>
        <v>247279.02283527699</v>
      </c>
      <c r="J21" s="21">
        <f>VLOOKUP(B21,RMS!B:E,4,FALSE)</f>
        <v>228437.82931793499</v>
      </c>
      <c r="K21" s="22">
        <f t="shared" si="1"/>
        <v>-2.3352769785560668E-3</v>
      </c>
      <c r="L21" s="22">
        <f t="shared" si="2"/>
        <v>-1.0217934963293374E-2</v>
      </c>
    </row>
    <row r="22" spans="1:12" x14ac:dyDescent="0.15">
      <c r="A22" s="60"/>
      <c r="B22" s="12">
        <v>33</v>
      </c>
      <c r="C22" s="57" t="s">
        <v>24</v>
      </c>
      <c r="D22" s="57"/>
      <c r="E22" s="15">
        <f>VLOOKUP(C22,RA!B26:D57,3,0)</f>
        <v>548162.53480000002</v>
      </c>
      <c r="F22" s="25">
        <f>VLOOKUP(C22,RA!B26:I61,8,0)</f>
        <v>124171.50539999999</v>
      </c>
      <c r="G22" s="16">
        <f t="shared" si="0"/>
        <v>423991.0294</v>
      </c>
      <c r="H22" s="27">
        <f>RA!J26</f>
        <v>22.652315238089901</v>
      </c>
      <c r="I22" s="20">
        <f>VLOOKUP(B22,RMS!B:D,3,FALSE)</f>
        <v>548162.46225427696</v>
      </c>
      <c r="J22" s="21">
        <f>VLOOKUP(B22,RMS!B:E,4,FALSE)</f>
        <v>423991.05413902301</v>
      </c>
      <c r="K22" s="22">
        <f t="shared" si="1"/>
        <v>7.2545723058283329E-2</v>
      </c>
      <c r="L22" s="22">
        <f t="shared" si="2"/>
        <v>-2.4739023006986827E-2</v>
      </c>
    </row>
    <row r="23" spans="1:12" x14ac:dyDescent="0.15">
      <c r="A23" s="60"/>
      <c r="B23" s="12">
        <v>34</v>
      </c>
      <c r="C23" s="57" t="s">
        <v>25</v>
      </c>
      <c r="D23" s="57"/>
      <c r="E23" s="15">
        <f>VLOOKUP(C23,RA!B26:D58,3,0)</f>
        <v>253569.62609999999</v>
      </c>
      <c r="F23" s="25">
        <f>VLOOKUP(C23,RA!B27:I62,8,0)</f>
        <v>82551.349900000001</v>
      </c>
      <c r="G23" s="16">
        <f t="shared" si="0"/>
        <v>171018.27619999999</v>
      </c>
      <c r="H23" s="27">
        <f>RA!J27</f>
        <v>32.555693349267401</v>
      </c>
      <c r="I23" s="20">
        <f>VLOOKUP(B23,RMS!B:D,3,FALSE)</f>
        <v>253569.57355500301</v>
      </c>
      <c r="J23" s="21">
        <f>VLOOKUP(B23,RMS!B:E,4,FALSE)</f>
        <v>171018.283234701</v>
      </c>
      <c r="K23" s="22">
        <f t="shared" si="1"/>
        <v>5.2544996986398473E-2</v>
      </c>
      <c r="L23" s="22">
        <f t="shared" si="2"/>
        <v>-7.0347010041587055E-3</v>
      </c>
    </row>
    <row r="24" spans="1:12" x14ac:dyDescent="0.15">
      <c r="A24" s="60"/>
      <c r="B24" s="12">
        <v>35</v>
      </c>
      <c r="C24" s="57" t="s">
        <v>26</v>
      </c>
      <c r="D24" s="57"/>
      <c r="E24" s="15">
        <f>VLOOKUP(C24,RA!B28:D59,3,0)</f>
        <v>769342.26179999998</v>
      </c>
      <c r="F24" s="25">
        <f>VLOOKUP(C24,RA!B28:I63,8,0)</f>
        <v>48724.137600000002</v>
      </c>
      <c r="G24" s="16">
        <f t="shared" si="0"/>
        <v>720618.12419999996</v>
      </c>
      <c r="H24" s="27">
        <f>RA!J28</f>
        <v>6.3332199489473</v>
      </c>
      <c r="I24" s="20">
        <f>VLOOKUP(B24,RMS!B:D,3,FALSE)</f>
        <v>769342.26165840705</v>
      </c>
      <c r="J24" s="21">
        <f>VLOOKUP(B24,RMS!B:E,4,FALSE)</f>
        <v>720618.09569026495</v>
      </c>
      <c r="K24" s="22">
        <f t="shared" si="1"/>
        <v>1.4159292913973331E-4</v>
      </c>
      <c r="L24" s="22">
        <f t="shared" si="2"/>
        <v>2.8509735013358295E-2</v>
      </c>
    </row>
    <row r="25" spans="1:12" x14ac:dyDescent="0.15">
      <c r="A25" s="60"/>
      <c r="B25" s="12">
        <v>36</v>
      </c>
      <c r="C25" s="57" t="s">
        <v>27</v>
      </c>
      <c r="D25" s="57"/>
      <c r="E25" s="15">
        <f>VLOOKUP(C25,RA!B28:D60,3,0)</f>
        <v>619924.07259999996</v>
      </c>
      <c r="F25" s="25">
        <f>VLOOKUP(C25,RA!B29:I64,8,0)</f>
        <v>101592.6949</v>
      </c>
      <c r="G25" s="16">
        <f t="shared" si="0"/>
        <v>518331.37769999995</v>
      </c>
      <c r="H25" s="27">
        <f>RA!J29</f>
        <v>16.387925455760101</v>
      </c>
      <c r="I25" s="20">
        <f>VLOOKUP(B25,RMS!B:D,3,FALSE)</f>
        <v>619924.07000707998</v>
      </c>
      <c r="J25" s="21">
        <f>VLOOKUP(B25,RMS!B:E,4,FALSE)</f>
        <v>518331.33833797998</v>
      </c>
      <c r="K25" s="22">
        <f t="shared" si="1"/>
        <v>2.5929199764505029E-3</v>
      </c>
      <c r="L25" s="22">
        <f t="shared" si="2"/>
        <v>3.9362019975669682E-2</v>
      </c>
    </row>
    <row r="26" spans="1:12" x14ac:dyDescent="0.15">
      <c r="A26" s="60"/>
      <c r="B26" s="12">
        <v>37</v>
      </c>
      <c r="C26" s="57" t="s">
        <v>28</v>
      </c>
      <c r="D26" s="57"/>
      <c r="E26" s="15">
        <f>VLOOKUP(C26,RA!B30:D61,3,0)</f>
        <v>1250141.0474</v>
      </c>
      <c r="F26" s="25">
        <f>VLOOKUP(C26,RA!B30:I65,8,0)</f>
        <v>114209.72560000001</v>
      </c>
      <c r="G26" s="16">
        <f t="shared" si="0"/>
        <v>1135931.3218</v>
      </c>
      <c r="H26" s="27">
        <f>RA!J30</f>
        <v>9.1357471892895195</v>
      </c>
      <c r="I26" s="20">
        <f>VLOOKUP(B26,RMS!B:D,3,FALSE)</f>
        <v>1250141.0476114999</v>
      </c>
      <c r="J26" s="21">
        <f>VLOOKUP(B26,RMS!B:E,4,FALSE)</f>
        <v>1135931.28935758</v>
      </c>
      <c r="K26" s="22">
        <f t="shared" si="1"/>
        <v>-2.1149986423552036E-4</v>
      </c>
      <c r="L26" s="22">
        <f t="shared" si="2"/>
        <v>3.2442420022562146E-2</v>
      </c>
    </row>
    <row r="27" spans="1:12" x14ac:dyDescent="0.15">
      <c r="A27" s="60"/>
      <c r="B27" s="12">
        <v>38</v>
      </c>
      <c r="C27" s="57" t="s">
        <v>29</v>
      </c>
      <c r="D27" s="57"/>
      <c r="E27" s="15">
        <f>VLOOKUP(C27,RA!B30:D62,3,0)</f>
        <v>866022.78659999999</v>
      </c>
      <c r="F27" s="25">
        <f>VLOOKUP(C27,RA!B31:I66,8,0)</f>
        <v>19676.464</v>
      </c>
      <c r="G27" s="16">
        <f t="shared" si="0"/>
        <v>846346.32259999996</v>
      </c>
      <c r="H27" s="27">
        <f>RA!J31</f>
        <v>2.2720492236987999</v>
      </c>
      <c r="I27" s="20">
        <f>VLOOKUP(B27,RMS!B:D,3,FALSE)</f>
        <v>866022.68487256602</v>
      </c>
      <c r="J27" s="21">
        <f>VLOOKUP(B27,RMS!B:E,4,FALSE)</f>
        <v>846346.20270530996</v>
      </c>
      <c r="K27" s="22">
        <f t="shared" si="1"/>
        <v>0.10172743396833539</v>
      </c>
      <c r="L27" s="22">
        <f t="shared" si="2"/>
        <v>0.11989468999672681</v>
      </c>
    </row>
    <row r="28" spans="1:12" x14ac:dyDescent="0.15">
      <c r="A28" s="60"/>
      <c r="B28" s="12">
        <v>39</v>
      </c>
      <c r="C28" s="57" t="s">
        <v>30</v>
      </c>
      <c r="D28" s="57"/>
      <c r="E28" s="15">
        <f>VLOOKUP(C28,RA!B32:D63,3,0)</f>
        <v>135864.98379999999</v>
      </c>
      <c r="F28" s="25">
        <f>VLOOKUP(C28,RA!B32:I67,8,0)</f>
        <v>30617.868299999998</v>
      </c>
      <c r="G28" s="16">
        <f t="shared" si="0"/>
        <v>105247.11549999999</v>
      </c>
      <c r="H28" s="27">
        <f>RA!J32</f>
        <v>22.5355109489219</v>
      </c>
      <c r="I28" s="20">
        <f>VLOOKUP(B28,RMS!B:D,3,FALSE)</f>
        <v>135864.93268149899</v>
      </c>
      <c r="J28" s="21">
        <f>VLOOKUP(B28,RMS!B:E,4,FALSE)</f>
        <v>105247.100493397</v>
      </c>
      <c r="K28" s="22">
        <f t="shared" si="1"/>
        <v>5.1118500996381044E-2</v>
      </c>
      <c r="L28" s="22">
        <f t="shared" si="2"/>
        <v>1.5006602989160456E-2</v>
      </c>
    </row>
    <row r="29" spans="1:12" x14ac:dyDescent="0.15">
      <c r="A29" s="60"/>
      <c r="B29" s="12">
        <v>40</v>
      </c>
      <c r="C29" s="57" t="s">
        <v>31</v>
      </c>
      <c r="D29" s="5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60"/>
      <c r="B30" s="12">
        <v>41</v>
      </c>
      <c r="C30" s="57" t="s">
        <v>36</v>
      </c>
      <c r="D30" s="5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60"/>
      <c r="B31" s="12">
        <v>42</v>
      </c>
      <c r="C31" s="57" t="s">
        <v>32</v>
      </c>
      <c r="D31" s="57"/>
      <c r="E31" s="15">
        <f>VLOOKUP(C31,RA!B34:D66,3,0)</f>
        <v>112053.6437</v>
      </c>
      <c r="F31" s="25">
        <f>VLOOKUP(C31,RA!B35:I70,8,0)</f>
        <v>21578.995999999999</v>
      </c>
      <c r="G31" s="16">
        <f t="shared" si="0"/>
        <v>90474.647700000001</v>
      </c>
      <c r="H31" s="27">
        <f>RA!J35</f>
        <v>19.2577369976234</v>
      </c>
      <c r="I31" s="20">
        <f>VLOOKUP(B31,RMS!B:D,3,FALSE)</f>
        <v>112053.64350000001</v>
      </c>
      <c r="J31" s="21">
        <f>VLOOKUP(B31,RMS!B:E,4,FALSE)</f>
        <v>90474.644400000005</v>
      </c>
      <c r="K31" s="22">
        <f t="shared" si="1"/>
        <v>1.9999999494757503E-4</v>
      </c>
      <c r="L31" s="22">
        <f t="shared" si="2"/>
        <v>3.2999999966705218E-3</v>
      </c>
    </row>
    <row r="32" spans="1:12" x14ac:dyDescent="0.15">
      <c r="A32" s="60"/>
      <c r="B32" s="12">
        <v>71</v>
      </c>
      <c r="C32" s="57" t="s">
        <v>37</v>
      </c>
      <c r="D32" s="5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60"/>
      <c r="B33" s="12">
        <v>72</v>
      </c>
      <c r="C33" s="57" t="s">
        <v>38</v>
      </c>
      <c r="D33" s="5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60"/>
      <c r="B34" s="12">
        <v>73</v>
      </c>
      <c r="C34" s="57" t="s">
        <v>39</v>
      </c>
      <c r="D34" s="5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60"/>
      <c r="B35" s="12">
        <v>75</v>
      </c>
      <c r="C35" s="57" t="s">
        <v>33</v>
      </c>
      <c r="D35" s="57"/>
      <c r="E35" s="15">
        <f>VLOOKUP(C35,RA!B8:D70,3,0)</f>
        <v>181171.79490000001</v>
      </c>
      <c r="F35" s="25">
        <f>VLOOKUP(C35,RA!B8:I74,8,0)</f>
        <v>9917.3477000000003</v>
      </c>
      <c r="G35" s="16">
        <f t="shared" si="0"/>
        <v>171254.4472</v>
      </c>
      <c r="H35" s="27">
        <f>RA!J39</f>
        <v>5.47400201310254</v>
      </c>
      <c r="I35" s="20">
        <f>VLOOKUP(B35,RMS!B:D,3,FALSE)</f>
        <v>181171.79487179499</v>
      </c>
      <c r="J35" s="21">
        <f>VLOOKUP(B35,RMS!B:E,4,FALSE)</f>
        <v>171254.444444444</v>
      </c>
      <c r="K35" s="22">
        <f t="shared" si="1"/>
        <v>2.8205016860738397E-5</v>
      </c>
      <c r="L35" s="22">
        <f t="shared" si="2"/>
        <v>2.7555559936445206E-3</v>
      </c>
    </row>
    <row r="36" spans="1:12" x14ac:dyDescent="0.15">
      <c r="A36" s="60"/>
      <c r="B36" s="12">
        <v>76</v>
      </c>
      <c r="C36" s="57" t="s">
        <v>34</v>
      </c>
      <c r="D36" s="57"/>
      <c r="E36" s="15">
        <f>VLOOKUP(C36,RA!B8:D71,3,0)</f>
        <v>583010.97089999996</v>
      </c>
      <c r="F36" s="25">
        <f>VLOOKUP(C36,RA!B8:I75,8,0)</f>
        <v>32368.5016</v>
      </c>
      <c r="G36" s="16">
        <f t="shared" si="0"/>
        <v>550642.4693</v>
      </c>
      <c r="H36" s="27">
        <f>RA!J40</f>
        <v>5.5519541167522801</v>
      </c>
      <c r="I36" s="20">
        <f>VLOOKUP(B36,RMS!B:D,3,FALSE)</f>
        <v>583010.96397948696</v>
      </c>
      <c r="J36" s="21">
        <f>VLOOKUP(B36,RMS!B:E,4,FALSE)</f>
        <v>550642.47033162403</v>
      </c>
      <c r="K36" s="22">
        <f t="shared" si="1"/>
        <v>6.9205129984766245E-3</v>
      </c>
      <c r="L36" s="22">
        <f t="shared" si="2"/>
        <v>-1.0316240368410945E-3</v>
      </c>
    </row>
    <row r="37" spans="1:12" x14ac:dyDescent="0.15">
      <c r="A37" s="60"/>
      <c r="B37" s="12">
        <v>77</v>
      </c>
      <c r="C37" s="57" t="s">
        <v>40</v>
      </c>
      <c r="D37" s="5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60"/>
      <c r="B38" s="12">
        <v>78</v>
      </c>
      <c r="C38" s="57" t="s">
        <v>41</v>
      </c>
      <c r="D38" s="5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60"/>
      <c r="B39" s="12">
        <v>99</v>
      </c>
      <c r="C39" s="57" t="s">
        <v>35</v>
      </c>
      <c r="D39" s="57"/>
      <c r="E39" s="15">
        <f>VLOOKUP(C39,RA!B8:D74,3,0)</f>
        <v>18669.3884</v>
      </c>
      <c r="F39" s="25">
        <f>VLOOKUP(C39,RA!B8:I78,8,0)</f>
        <v>2280.6003000000001</v>
      </c>
      <c r="G39" s="16">
        <f t="shared" si="0"/>
        <v>16388.788099999998</v>
      </c>
      <c r="H39" s="27">
        <f>RA!J43</f>
        <v>12.2157204678435</v>
      </c>
      <c r="I39" s="20">
        <f>VLOOKUP(B39,RMS!B:D,3,FALSE)</f>
        <v>18669.3888510703</v>
      </c>
      <c r="J39" s="21">
        <f>VLOOKUP(B39,RMS!B:E,4,FALSE)</f>
        <v>16388.787746766498</v>
      </c>
      <c r="K39" s="22">
        <f t="shared" si="1"/>
        <v>-4.5107030018698424E-4</v>
      </c>
      <c r="L39" s="22">
        <f t="shared" si="2"/>
        <v>3.5323349948157556E-4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36" t="s">
        <v>47</v>
      </c>
      <c r="W1" s="63"/>
    </row>
    <row r="2" spans="1:23" ht="12.75" x14ac:dyDescent="0.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36"/>
      <c r="W2" s="63"/>
    </row>
    <row r="3" spans="1:23" ht="23.25" thickBot="1" x14ac:dyDescent="0.2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37" t="s">
        <v>48</v>
      </c>
      <c r="W3" s="63"/>
    </row>
    <row r="4" spans="1:23" ht="15" thickTop="1" thickBot="1" x14ac:dyDescent="0.2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35"/>
      <c r="W4" s="63"/>
    </row>
    <row r="5" spans="1:23" ht="15" thickTop="1" thickBot="1" x14ac:dyDescent="0.25">
      <c r="A5" s="38"/>
      <c r="B5" s="39"/>
      <c r="C5" s="40"/>
      <c r="D5" s="41" t="s">
        <v>0</v>
      </c>
      <c r="E5" s="41" t="s">
        <v>60</v>
      </c>
      <c r="F5" s="41" t="s">
        <v>61</v>
      </c>
      <c r="G5" s="41" t="s">
        <v>49</v>
      </c>
      <c r="H5" s="41" t="s">
        <v>50</v>
      </c>
      <c r="I5" s="41" t="s">
        <v>1</v>
      </c>
      <c r="J5" s="41" t="s">
        <v>2</v>
      </c>
      <c r="K5" s="41" t="s">
        <v>51</v>
      </c>
      <c r="L5" s="41" t="s">
        <v>52</v>
      </c>
      <c r="M5" s="41" t="s">
        <v>53</v>
      </c>
      <c r="N5" s="41" t="s">
        <v>54</v>
      </c>
      <c r="O5" s="41" t="s">
        <v>55</v>
      </c>
      <c r="P5" s="41" t="s">
        <v>62</v>
      </c>
      <c r="Q5" s="41" t="s">
        <v>63</v>
      </c>
      <c r="R5" s="41" t="s">
        <v>56</v>
      </c>
      <c r="S5" s="41" t="s">
        <v>57</v>
      </c>
      <c r="T5" s="41" t="s">
        <v>58</v>
      </c>
      <c r="U5" s="42" t="s">
        <v>59</v>
      </c>
      <c r="V5" s="35"/>
      <c r="W5" s="35"/>
    </row>
    <row r="6" spans="1:23" ht="14.25" thickBot="1" x14ac:dyDescent="0.2">
      <c r="A6" s="43" t="s">
        <v>3</v>
      </c>
      <c r="B6" s="64" t="s">
        <v>4</v>
      </c>
      <c r="C6" s="65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4"/>
      <c r="V6" s="35"/>
      <c r="W6" s="35"/>
    </row>
    <row r="7" spans="1:23" ht="14.25" thickBot="1" x14ac:dyDescent="0.2">
      <c r="A7" s="66" t="s">
        <v>5</v>
      </c>
      <c r="B7" s="67"/>
      <c r="C7" s="68"/>
      <c r="D7" s="45">
        <v>17518313.5625</v>
      </c>
      <c r="E7" s="45">
        <v>22675334</v>
      </c>
      <c r="F7" s="46">
        <v>77.257135716280999</v>
      </c>
      <c r="G7" s="45">
        <v>16837668.708000001</v>
      </c>
      <c r="H7" s="46">
        <v>4.0423936728046304</v>
      </c>
      <c r="I7" s="45">
        <v>2036727.9479</v>
      </c>
      <c r="J7" s="46">
        <v>11.6262786405414</v>
      </c>
      <c r="K7" s="45">
        <v>1512717.0549000001</v>
      </c>
      <c r="L7" s="46">
        <v>8.9841241155984406</v>
      </c>
      <c r="M7" s="46">
        <v>0.34640377148034501</v>
      </c>
      <c r="N7" s="45">
        <v>149092381.35569999</v>
      </c>
      <c r="O7" s="45">
        <v>3315749053.1034002</v>
      </c>
      <c r="P7" s="45">
        <v>1039614</v>
      </c>
      <c r="Q7" s="45">
        <v>914650</v>
      </c>
      <c r="R7" s="46">
        <v>13.6624938501066</v>
      </c>
      <c r="S7" s="45">
        <v>16.850786505856998</v>
      </c>
      <c r="T7" s="45">
        <v>16.419321753238901</v>
      </c>
      <c r="U7" s="47">
        <v>2.5605021609410898</v>
      </c>
      <c r="V7" s="35"/>
      <c r="W7" s="35"/>
    </row>
    <row r="8" spans="1:23" ht="14.25" thickBot="1" x14ac:dyDescent="0.2">
      <c r="A8" s="69">
        <v>41797</v>
      </c>
      <c r="B8" s="72" t="s">
        <v>6</v>
      </c>
      <c r="C8" s="73"/>
      <c r="D8" s="48">
        <v>635319.78150000004</v>
      </c>
      <c r="E8" s="48">
        <v>570851</v>
      </c>
      <c r="F8" s="49">
        <v>111.29345161872401</v>
      </c>
      <c r="G8" s="48">
        <v>410859.32390000002</v>
      </c>
      <c r="H8" s="49">
        <v>54.631949317677403</v>
      </c>
      <c r="I8" s="48">
        <v>160400.70110000001</v>
      </c>
      <c r="J8" s="49">
        <v>25.247238598692999</v>
      </c>
      <c r="K8" s="48">
        <v>81281.4761</v>
      </c>
      <c r="L8" s="49">
        <v>19.783286242223198</v>
      </c>
      <c r="M8" s="49">
        <v>0.97339798434098601</v>
      </c>
      <c r="N8" s="48">
        <v>4423440.5707</v>
      </c>
      <c r="O8" s="48">
        <v>126998708.039</v>
      </c>
      <c r="P8" s="48">
        <v>29008</v>
      </c>
      <c r="Q8" s="48">
        <v>24979</v>
      </c>
      <c r="R8" s="49">
        <v>16.129548821009699</v>
      </c>
      <c r="S8" s="48">
        <v>21.901536869139498</v>
      </c>
      <c r="T8" s="48">
        <v>21.295101621361901</v>
      </c>
      <c r="U8" s="50">
        <v>2.7689164071042902</v>
      </c>
      <c r="V8" s="35"/>
      <c r="W8" s="35"/>
    </row>
    <row r="9" spans="1:23" ht="12" customHeight="1" thickBot="1" x14ac:dyDescent="0.2">
      <c r="A9" s="70"/>
      <c r="B9" s="72" t="s">
        <v>7</v>
      </c>
      <c r="C9" s="73"/>
      <c r="D9" s="48">
        <v>120687.1347</v>
      </c>
      <c r="E9" s="48">
        <v>78947</v>
      </c>
      <c r="F9" s="49">
        <v>152.871084018392</v>
      </c>
      <c r="G9" s="48">
        <v>63045.217400000001</v>
      </c>
      <c r="H9" s="49">
        <v>91.4294845464361</v>
      </c>
      <c r="I9" s="48">
        <v>26882.955600000001</v>
      </c>
      <c r="J9" s="49">
        <v>22.274914113111301</v>
      </c>
      <c r="K9" s="48">
        <v>13306.7606</v>
      </c>
      <c r="L9" s="49">
        <v>21.106693177966601</v>
      </c>
      <c r="M9" s="49">
        <v>1.02024793321975</v>
      </c>
      <c r="N9" s="48">
        <v>894308.24010000005</v>
      </c>
      <c r="O9" s="48">
        <v>21476311.232700001</v>
      </c>
      <c r="P9" s="48">
        <v>7054</v>
      </c>
      <c r="Q9" s="48">
        <v>4648</v>
      </c>
      <c r="R9" s="49">
        <v>51.7641996557659</v>
      </c>
      <c r="S9" s="48">
        <v>17.109035256592001</v>
      </c>
      <c r="T9" s="48">
        <v>16.883776893287401</v>
      </c>
      <c r="U9" s="50">
        <v>1.3166047057958701</v>
      </c>
      <c r="V9" s="35"/>
      <c r="W9" s="35"/>
    </row>
    <row r="10" spans="1:23" ht="14.25" thickBot="1" x14ac:dyDescent="0.2">
      <c r="A10" s="70"/>
      <c r="B10" s="72" t="s">
        <v>8</v>
      </c>
      <c r="C10" s="73"/>
      <c r="D10" s="48">
        <v>186147.33300000001</v>
      </c>
      <c r="E10" s="48">
        <v>135646</v>
      </c>
      <c r="F10" s="49">
        <v>137.230241216107</v>
      </c>
      <c r="G10" s="48">
        <v>103711.6056</v>
      </c>
      <c r="H10" s="49">
        <v>79.485537730408097</v>
      </c>
      <c r="I10" s="48">
        <v>51910.634899999997</v>
      </c>
      <c r="J10" s="49">
        <v>27.886853957773301</v>
      </c>
      <c r="K10" s="48">
        <v>20510.819299999999</v>
      </c>
      <c r="L10" s="49">
        <v>19.776783110568299</v>
      </c>
      <c r="M10" s="49">
        <v>1.53089036282427</v>
      </c>
      <c r="N10" s="48">
        <v>2337488.7189000002</v>
      </c>
      <c r="O10" s="48">
        <v>32451284.919399999</v>
      </c>
      <c r="P10" s="48">
        <v>99318</v>
      </c>
      <c r="Q10" s="48">
        <v>86695</v>
      </c>
      <c r="R10" s="49">
        <v>14.560239921564101</v>
      </c>
      <c r="S10" s="48">
        <v>1.87425575424394</v>
      </c>
      <c r="T10" s="48">
        <v>1.4644436115116199</v>
      </c>
      <c r="U10" s="50">
        <v>21.8653266398874</v>
      </c>
      <c r="V10" s="35"/>
      <c r="W10" s="35"/>
    </row>
    <row r="11" spans="1:23" ht="14.25" thickBot="1" x14ac:dyDescent="0.2">
      <c r="A11" s="70"/>
      <c r="B11" s="72" t="s">
        <v>9</v>
      </c>
      <c r="C11" s="73"/>
      <c r="D11" s="48">
        <v>85579.159299999999</v>
      </c>
      <c r="E11" s="48">
        <v>70187</v>
      </c>
      <c r="F11" s="49">
        <v>121.930213999744</v>
      </c>
      <c r="G11" s="48">
        <v>54849.405899999998</v>
      </c>
      <c r="H11" s="49">
        <v>56.025681401227402</v>
      </c>
      <c r="I11" s="48">
        <v>11321.2593</v>
      </c>
      <c r="J11" s="49">
        <v>13.2289910214157</v>
      </c>
      <c r="K11" s="48">
        <v>13805.995800000001</v>
      </c>
      <c r="L11" s="49">
        <v>25.170729880230098</v>
      </c>
      <c r="M11" s="49">
        <v>-0.17997517426450299</v>
      </c>
      <c r="N11" s="48">
        <v>671683.18370000005</v>
      </c>
      <c r="O11" s="48">
        <v>13470610.797900001</v>
      </c>
      <c r="P11" s="48">
        <v>4352</v>
      </c>
      <c r="Q11" s="48">
        <v>3713</v>
      </c>
      <c r="R11" s="49">
        <v>17.2098033934824</v>
      </c>
      <c r="S11" s="48">
        <v>19.664328883272098</v>
      </c>
      <c r="T11" s="48">
        <v>19.932477592243501</v>
      </c>
      <c r="U11" s="50">
        <v>-1.3636301068963299</v>
      </c>
      <c r="V11" s="35"/>
      <c r="W11" s="35"/>
    </row>
    <row r="12" spans="1:23" ht="14.25" thickBot="1" x14ac:dyDescent="0.2">
      <c r="A12" s="70"/>
      <c r="B12" s="72" t="s">
        <v>10</v>
      </c>
      <c r="C12" s="73"/>
      <c r="D12" s="48">
        <v>308344.31439999997</v>
      </c>
      <c r="E12" s="48">
        <v>301306</v>
      </c>
      <c r="F12" s="49">
        <v>102.335935693282</v>
      </c>
      <c r="G12" s="48">
        <v>224964.64009999999</v>
      </c>
      <c r="H12" s="49">
        <v>37.063457734040597</v>
      </c>
      <c r="I12" s="48">
        <v>51132.4787</v>
      </c>
      <c r="J12" s="49">
        <v>16.582916016952499</v>
      </c>
      <c r="K12" s="48">
        <v>12769.194299999999</v>
      </c>
      <c r="L12" s="49">
        <v>5.6760894931416397</v>
      </c>
      <c r="M12" s="49">
        <v>3.00436217812114</v>
      </c>
      <c r="N12" s="48">
        <v>2609625.3931</v>
      </c>
      <c r="O12" s="48">
        <v>40067015.413400002</v>
      </c>
      <c r="P12" s="48">
        <v>3396</v>
      </c>
      <c r="Q12" s="48">
        <v>2658</v>
      </c>
      <c r="R12" s="49">
        <v>27.765237020316</v>
      </c>
      <c r="S12" s="48">
        <v>90.796323439340398</v>
      </c>
      <c r="T12" s="48">
        <v>88.772100639578596</v>
      </c>
      <c r="U12" s="50">
        <v>2.2294105345731698</v>
      </c>
      <c r="V12" s="35"/>
      <c r="W12" s="35"/>
    </row>
    <row r="13" spans="1:23" ht="14.25" thickBot="1" x14ac:dyDescent="0.2">
      <c r="A13" s="70"/>
      <c r="B13" s="72" t="s">
        <v>11</v>
      </c>
      <c r="C13" s="73"/>
      <c r="D13" s="48">
        <v>321698.74280000001</v>
      </c>
      <c r="E13" s="48">
        <v>287197</v>
      </c>
      <c r="F13" s="49">
        <v>112.013267130228</v>
      </c>
      <c r="G13" s="48">
        <v>230297.1899</v>
      </c>
      <c r="H13" s="49">
        <v>39.688522877629801</v>
      </c>
      <c r="I13" s="48">
        <v>93380.043099999995</v>
      </c>
      <c r="J13" s="49">
        <v>29.027170665088502</v>
      </c>
      <c r="K13" s="48">
        <v>47668.554499999998</v>
      </c>
      <c r="L13" s="49">
        <v>20.698713050167399</v>
      </c>
      <c r="M13" s="49">
        <v>0.95894429943328796</v>
      </c>
      <c r="N13" s="48">
        <v>2361921.8827</v>
      </c>
      <c r="O13" s="48">
        <v>62761629.534500003</v>
      </c>
      <c r="P13" s="48">
        <v>12849</v>
      </c>
      <c r="Q13" s="48">
        <v>11579</v>
      </c>
      <c r="R13" s="49">
        <v>10.9681319630365</v>
      </c>
      <c r="S13" s="48">
        <v>25.036870013230601</v>
      </c>
      <c r="T13" s="48">
        <v>24.304048613869899</v>
      </c>
      <c r="U13" s="50">
        <v>2.9269689021567298</v>
      </c>
      <c r="V13" s="35"/>
      <c r="W13" s="35"/>
    </row>
    <row r="14" spans="1:23" ht="14.25" thickBot="1" x14ac:dyDescent="0.2">
      <c r="A14" s="70"/>
      <c r="B14" s="72" t="s">
        <v>12</v>
      </c>
      <c r="C14" s="73"/>
      <c r="D14" s="48">
        <v>191255.11970000001</v>
      </c>
      <c r="E14" s="48">
        <v>177590</v>
      </c>
      <c r="F14" s="49">
        <v>107.694757418774</v>
      </c>
      <c r="G14" s="48">
        <v>150594.8927</v>
      </c>
      <c r="H14" s="49">
        <v>26.999738351684499</v>
      </c>
      <c r="I14" s="48">
        <v>35086.967799999999</v>
      </c>
      <c r="J14" s="49">
        <v>18.345635847572002</v>
      </c>
      <c r="K14" s="48">
        <v>26421.662499999999</v>
      </c>
      <c r="L14" s="49">
        <v>17.544859607313899</v>
      </c>
      <c r="M14" s="49">
        <v>0.32796215226804898</v>
      </c>
      <c r="N14" s="48">
        <v>1592939.9650000001</v>
      </c>
      <c r="O14" s="48">
        <v>28957353.180799998</v>
      </c>
      <c r="P14" s="48">
        <v>3273</v>
      </c>
      <c r="Q14" s="48">
        <v>2640</v>
      </c>
      <c r="R14" s="49">
        <v>23.977272727272702</v>
      </c>
      <c r="S14" s="48">
        <v>58.434194836541401</v>
      </c>
      <c r="T14" s="48">
        <v>54.919465000000002</v>
      </c>
      <c r="U14" s="50">
        <v>6.01485114387763</v>
      </c>
      <c r="V14" s="35"/>
      <c r="W14" s="35"/>
    </row>
    <row r="15" spans="1:23" ht="14.25" thickBot="1" x14ac:dyDescent="0.2">
      <c r="A15" s="70"/>
      <c r="B15" s="72" t="s">
        <v>13</v>
      </c>
      <c r="C15" s="73"/>
      <c r="D15" s="48">
        <v>151077.61559999999</v>
      </c>
      <c r="E15" s="48">
        <v>104394</v>
      </c>
      <c r="F15" s="49">
        <v>144.71867693545599</v>
      </c>
      <c r="G15" s="48">
        <v>84822.934299999994</v>
      </c>
      <c r="H15" s="49">
        <v>78.109395585952996</v>
      </c>
      <c r="I15" s="48">
        <v>32259.928100000001</v>
      </c>
      <c r="J15" s="49">
        <v>21.353215015924601</v>
      </c>
      <c r="K15" s="48">
        <v>19006.770400000001</v>
      </c>
      <c r="L15" s="49">
        <v>22.407584171489798</v>
      </c>
      <c r="M15" s="49">
        <v>0.69728614704579195</v>
      </c>
      <c r="N15" s="48">
        <v>1127189.8816</v>
      </c>
      <c r="O15" s="48">
        <v>22378784.105999999</v>
      </c>
      <c r="P15" s="48">
        <v>5874</v>
      </c>
      <c r="Q15" s="48">
        <v>5014</v>
      </c>
      <c r="R15" s="49">
        <v>17.1519744714798</v>
      </c>
      <c r="S15" s="48">
        <v>25.7197166496425</v>
      </c>
      <c r="T15" s="48">
        <v>24.060582449142402</v>
      </c>
      <c r="U15" s="50">
        <v>6.4508261234019297</v>
      </c>
      <c r="V15" s="35"/>
      <c r="W15" s="35"/>
    </row>
    <row r="16" spans="1:23" ht="14.25" thickBot="1" x14ac:dyDescent="0.2">
      <c r="A16" s="70"/>
      <c r="B16" s="72" t="s">
        <v>14</v>
      </c>
      <c r="C16" s="73"/>
      <c r="D16" s="48">
        <v>893050.13089999999</v>
      </c>
      <c r="E16" s="48">
        <v>1158207</v>
      </c>
      <c r="F16" s="49">
        <v>77.106262602453597</v>
      </c>
      <c r="G16" s="48">
        <v>807092.14390000002</v>
      </c>
      <c r="H16" s="49">
        <v>10.650331272540599</v>
      </c>
      <c r="I16" s="48">
        <v>37094.604099999997</v>
      </c>
      <c r="J16" s="49">
        <v>4.1536978514987402</v>
      </c>
      <c r="K16" s="48">
        <v>35792.701300000001</v>
      </c>
      <c r="L16" s="49">
        <v>4.43477260564622</v>
      </c>
      <c r="M16" s="49">
        <v>3.6373415604706E-2</v>
      </c>
      <c r="N16" s="48">
        <v>8736138.6480999999</v>
      </c>
      <c r="O16" s="48">
        <v>167599568.0068</v>
      </c>
      <c r="P16" s="48">
        <v>62059</v>
      </c>
      <c r="Q16" s="48">
        <v>48281</v>
      </c>
      <c r="R16" s="49">
        <v>28.537105693751201</v>
      </c>
      <c r="S16" s="48">
        <v>14.390340335809499</v>
      </c>
      <c r="T16" s="48">
        <v>15.519633346451</v>
      </c>
      <c r="U16" s="50">
        <v>-7.8475768070011496</v>
      </c>
      <c r="V16" s="35"/>
      <c r="W16" s="35"/>
    </row>
    <row r="17" spans="1:21" ht="12" thickBot="1" x14ac:dyDescent="0.2">
      <c r="A17" s="70"/>
      <c r="B17" s="72" t="s">
        <v>15</v>
      </c>
      <c r="C17" s="73"/>
      <c r="D17" s="48">
        <v>515196.05849999998</v>
      </c>
      <c r="E17" s="48">
        <v>754452</v>
      </c>
      <c r="F17" s="49">
        <v>68.287453476165496</v>
      </c>
      <c r="G17" s="48">
        <v>505711.13699999999</v>
      </c>
      <c r="H17" s="49">
        <v>1.8755611269047501</v>
      </c>
      <c r="I17" s="48">
        <v>38289.970500000003</v>
      </c>
      <c r="J17" s="49">
        <v>7.4321163503233603</v>
      </c>
      <c r="K17" s="48">
        <v>61624.989699999998</v>
      </c>
      <c r="L17" s="49">
        <v>12.185808298700801</v>
      </c>
      <c r="M17" s="49">
        <v>-0.37866163245784701</v>
      </c>
      <c r="N17" s="48">
        <v>9186835.8690000009</v>
      </c>
      <c r="O17" s="48">
        <v>177851759.7489</v>
      </c>
      <c r="P17" s="48">
        <v>16039</v>
      </c>
      <c r="Q17" s="48">
        <v>13813</v>
      </c>
      <c r="R17" s="49">
        <v>16.1152537464707</v>
      </c>
      <c r="S17" s="48">
        <v>32.121457603341902</v>
      </c>
      <c r="T17" s="48">
        <v>33.363241265474599</v>
      </c>
      <c r="U17" s="50">
        <v>-3.8659007242669601</v>
      </c>
    </row>
    <row r="18" spans="1:21" ht="12" thickBot="1" x14ac:dyDescent="0.2">
      <c r="A18" s="70"/>
      <c r="B18" s="72" t="s">
        <v>16</v>
      </c>
      <c r="C18" s="73"/>
      <c r="D18" s="48">
        <v>1949489.5777</v>
      </c>
      <c r="E18" s="48">
        <v>1764638</v>
      </c>
      <c r="F18" s="49">
        <v>110.475325687195</v>
      </c>
      <c r="G18" s="48">
        <v>1379481.1623</v>
      </c>
      <c r="H18" s="49">
        <v>41.320492876439801</v>
      </c>
      <c r="I18" s="48">
        <v>245565.19219999999</v>
      </c>
      <c r="J18" s="49">
        <v>12.59638394629</v>
      </c>
      <c r="K18" s="48">
        <v>179213.94089999999</v>
      </c>
      <c r="L18" s="49">
        <v>12.9914018253934</v>
      </c>
      <c r="M18" s="49">
        <v>0.37023487663285898</v>
      </c>
      <c r="N18" s="48">
        <v>14342203.3048</v>
      </c>
      <c r="O18" s="48">
        <v>424526512.83459997</v>
      </c>
      <c r="P18" s="48">
        <v>103433</v>
      </c>
      <c r="Q18" s="48">
        <v>85383</v>
      </c>
      <c r="R18" s="49">
        <v>21.140039586334499</v>
      </c>
      <c r="S18" s="48">
        <v>18.847849116819599</v>
      </c>
      <c r="T18" s="48">
        <v>19.490853141726099</v>
      </c>
      <c r="U18" s="50">
        <v>-3.4115512116059499</v>
      </c>
    </row>
    <row r="19" spans="1:21" ht="12" thickBot="1" x14ac:dyDescent="0.2">
      <c r="A19" s="70"/>
      <c r="B19" s="72" t="s">
        <v>17</v>
      </c>
      <c r="C19" s="73"/>
      <c r="D19" s="48">
        <v>526453.84840000002</v>
      </c>
      <c r="E19" s="48">
        <v>667651</v>
      </c>
      <c r="F19" s="49">
        <v>78.8516527946487</v>
      </c>
      <c r="G19" s="48">
        <v>474174.99829999998</v>
      </c>
      <c r="H19" s="49">
        <v>11.025222815928499</v>
      </c>
      <c r="I19" s="48">
        <v>57239.162199999999</v>
      </c>
      <c r="J19" s="49">
        <v>10.872588807919501</v>
      </c>
      <c r="K19" s="48">
        <v>43963.141499999998</v>
      </c>
      <c r="L19" s="49">
        <v>9.2715013776802895</v>
      </c>
      <c r="M19" s="49">
        <v>0.30198071036393098</v>
      </c>
      <c r="N19" s="48">
        <v>5067508.3284999998</v>
      </c>
      <c r="O19" s="48">
        <v>135464791.33539999</v>
      </c>
      <c r="P19" s="48">
        <v>11454</v>
      </c>
      <c r="Q19" s="48">
        <v>10555</v>
      </c>
      <c r="R19" s="49">
        <v>8.5172903837044096</v>
      </c>
      <c r="S19" s="48">
        <v>45.962445294220402</v>
      </c>
      <c r="T19" s="48">
        <v>42.518968015158698</v>
      </c>
      <c r="U19" s="50">
        <v>7.4919366387468402</v>
      </c>
    </row>
    <row r="20" spans="1:21" ht="12" thickBot="1" x14ac:dyDescent="0.2">
      <c r="A20" s="70"/>
      <c r="B20" s="72" t="s">
        <v>18</v>
      </c>
      <c r="C20" s="73"/>
      <c r="D20" s="48">
        <v>970881.83349999995</v>
      </c>
      <c r="E20" s="48">
        <v>1240555</v>
      </c>
      <c r="F20" s="49">
        <v>78.261893547645997</v>
      </c>
      <c r="G20" s="48">
        <v>2067344.1004000001</v>
      </c>
      <c r="H20" s="49">
        <v>-53.037240713234503</v>
      </c>
      <c r="I20" s="48">
        <v>72671.533500000005</v>
      </c>
      <c r="J20" s="49">
        <v>7.4851059101622397</v>
      </c>
      <c r="K20" s="48">
        <v>-113492.47</v>
      </c>
      <c r="L20" s="49">
        <v>-5.4897716339549296</v>
      </c>
      <c r="M20" s="49">
        <v>-1.64032030935621</v>
      </c>
      <c r="N20" s="48">
        <v>7006406.3218</v>
      </c>
      <c r="O20" s="48">
        <v>190564752.417</v>
      </c>
      <c r="P20" s="48">
        <v>40123</v>
      </c>
      <c r="Q20" s="48">
        <v>37758</v>
      </c>
      <c r="R20" s="49">
        <v>6.2635732824831898</v>
      </c>
      <c r="S20" s="48">
        <v>24.1976381003415</v>
      </c>
      <c r="T20" s="48">
        <v>23.4042381084803</v>
      </c>
      <c r="U20" s="50">
        <v>3.27883237434621</v>
      </c>
    </row>
    <row r="21" spans="1:21" ht="12" thickBot="1" x14ac:dyDescent="0.2">
      <c r="A21" s="70"/>
      <c r="B21" s="72" t="s">
        <v>19</v>
      </c>
      <c r="C21" s="73"/>
      <c r="D21" s="48">
        <v>333250.25959999999</v>
      </c>
      <c r="E21" s="48">
        <v>392765</v>
      </c>
      <c r="F21" s="49">
        <v>84.847239341591006</v>
      </c>
      <c r="G21" s="48">
        <v>310372.21500000003</v>
      </c>
      <c r="H21" s="49">
        <v>7.37116387818413</v>
      </c>
      <c r="I21" s="48">
        <v>34409.067499999997</v>
      </c>
      <c r="J21" s="49">
        <v>10.3252935320444</v>
      </c>
      <c r="K21" s="48">
        <v>34019.184000000001</v>
      </c>
      <c r="L21" s="49">
        <v>10.960769796999999</v>
      </c>
      <c r="M21" s="49">
        <v>1.1460695235959001E-2</v>
      </c>
      <c r="N21" s="48">
        <v>2410288.8169999998</v>
      </c>
      <c r="O21" s="48">
        <v>77524865.974600002</v>
      </c>
      <c r="P21" s="48">
        <v>31832</v>
      </c>
      <c r="Q21" s="48">
        <v>28960</v>
      </c>
      <c r="R21" s="49">
        <v>9.9171270718232005</v>
      </c>
      <c r="S21" s="48">
        <v>10.4690330359387</v>
      </c>
      <c r="T21" s="48">
        <v>10.4965307044199</v>
      </c>
      <c r="U21" s="50">
        <v>-0.262657194669427</v>
      </c>
    </row>
    <row r="22" spans="1:21" ht="12" thickBot="1" x14ac:dyDescent="0.2">
      <c r="A22" s="70"/>
      <c r="B22" s="72" t="s">
        <v>20</v>
      </c>
      <c r="C22" s="73"/>
      <c r="D22" s="48">
        <v>1416811.6979</v>
      </c>
      <c r="E22" s="48">
        <v>2394139</v>
      </c>
      <c r="F22" s="49">
        <v>59.178339181643203</v>
      </c>
      <c r="G22" s="48">
        <v>1478144.8663999999</v>
      </c>
      <c r="H22" s="49">
        <v>-4.1493340669224104</v>
      </c>
      <c r="I22" s="48">
        <v>168830.5422</v>
      </c>
      <c r="J22" s="49">
        <v>11.9162301137294</v>
      </c>
      <c r="K22" s="48">
        <v>173062.61040000001</v>
      </c>
      <c r="L22" s="49">
        <v>11.7080953520808</v>
      </c>
      <c r="M22" s="49">
        <v>-2.4453971832613001E-2</v>
      </c>
      <c r="N22" s="48">
        <v>12625560.0735</v>
      </c>
      <c r="O22" s="48">
        <v>228593268.42719999</v>
      </c>
      <c r="P22" s="48">
        <v>87041</v>
      </c>
      <c r="Q22" s="48">
        <v>72414</v>
      </c>
      <c r="R22" s="49">
        <v>20.1991327643826</v>
      </c>
      <c r="S22" s="48">
        <v>16.277520914281801</v>
      </c>
      <c r="T22" s="48">
        <v>16.6666236901704</v>
      </c>
      <c r="U22" s="50">
        <v>-2.3904302008743499</v>
      </c>
    </row>
    <row r="23" spans="1:21" ht="12" thickBot="1" x14ac:dyDescent="0.2">
      <c r="A23" s="70"/>
      <c r="B23" s="72" t="s">
        <v>21</v>
      </c>
      <c r="C23" s="73"/>
      <c r="D23" s="48">
        <v>3050635.3947999999</v>
      </c>
      <c r="E23" s="48">
        <v>3013932</v>
      </c>
      <c r="F23" s="49">
        <v>101.21779107159701</v>
      </c>
      <c r="G23" s="48">
        <v>2125453.9578</v>
      </c>
      <c r="H23" s="49">
        <v>43.528651072622203</v>
      </c>
      <c r="I23" s="48">
        <v>264672.72940000001</v>
      </c>
      <c r="J23" s="49">
        <v>8.6759869714732698</v>
      </c>
      <c r="K23" s="48">
        <v>247891.6925</v>
      </c>
      <c r="L23" s="49">
        <v>11.662999877757199</v>
      </c>
      <c r="M23" s="49">
        <v>6.7695035403414996E-2</v>
      </c>
      <c r="N23" s="48">
        <v>23538679.506999999</v>
      </c>
      <c r="O23" s="48">
        <v>462849955.38819999</v>
      </c>
      <c r="P23" s="48">
        <v>102836</v>
      </c>
      <c r="Q23" s="48">
        <v>90416</v>
      </c>
      <c r="R23" s="49">
        <v>13.7365068129535</v>
      </c>
      <c r="S23" s="48">
        <v>29.665053043681201</v>
      </c>
      <c r="T23" s="48">
        <v>28.287493412670301</v>
      </c>
      <c r="U23" s="50">
        <v>4.6437120101637799</v>
      </c>
    </row>
    <row r="24" spans="1:21" ht="12" thickBot="1" x14ac:dyDescent="0.2">
      <c r="A24" s="70"/>
      <c r="B24" s="72" t="s">
        <v>22</v>
      </c>
      <c r="C24" s="73"/>
      <c r="D24" s="48">
        <v>277223.42869999999</v>
      </c>
      <c r="E24" s="48">
        <v>312983</v>
      </c>
      <c r="F24" s="49">
        <v>88.5745962879773</v>
      </c>
      <c r="G24" s="48">
        <v>242196.27119999999</v>
      </c>
      <c r="H24" s="49">
        <v>14.4623025476207</v>
      </c>
      <c r="I24" s="48">
        <v>49049.785000000003</v>
      </c>
      <c r="J24" s="49">
        <v>17.6932322170648</v>
      </c>
      <c r="K24" s="48">
        <v>39295.381300000001</v>
      </c>
      <c r="L24" s="49">
        <v>16.2246020986635</v>
      </c>
      <c r="M24" s="49">
        <v>0.248232829846596</v>
      </c>
      <c r="N24" s="48">
        <v>2347157.1963</v>
      </c>
      <c r="O24" s="48">
        <v>52301061.081699997</v>
      </c>
      <c r="P24" s="48">
        <v>30039</v>
      </c>
      <c r="Q24" s="48">
        <v>25911</v>
      </c>
      <c r="R24" s="49">
        <v>15.931457682065499</v>
      </c>
      <c r="S24" s="48">
        <v>9.2287835380671801</v>
      </c>
      <c r="T24" s="48">
        <v>8.9028528617189604</v>
      </c>
      <c r="U24" s="50">
        <v>3.5316753828260099</v>
      </c>
    </row>
    <row r="25" spans="1:21" ht="12" thickBot="1" x14ac:dyDescent="0.2">
      <c r="A25" s="70"/>
      <c r="B25" s="72" t="s">
        <v>23</v>
      </c>
      <c r="C25" s="73"/>
      <c r="D25" s="48">
        <v>247279.02050000001</v>
      </c>
      <c r="E25" s="48">
        <v>278675</v>
      </c>
      <c r="F25" s="49">
        <v>88.733837086211494</v>
      </c>
      <c r="G25" s="48">
        <v>213113.88209999999</v>
      </c>
      <c r="H25" s="49">
        <v>16.031399767739501</v>
      </c>
      <c r="I25" s="48">
        <v>18841.201400000002</v>
      </c>
      <c r="J25" s="49">
        <v>7.6194095891770202</v>
      </c>
      <c r="K25" s="48">
        <v>16650.139800000001</v>
      </c>
      <c r="L25" s="49">
        <v>7.81278987362598</v>
      </c>
      <c r="M25" s="49">
        <v>0.13159418637433901</v>
      </c>
      <c r="N25" s="48">
        <v>1842184.8809</v>
      </c>
      <c r="O25" s="48">
        <v>51970200.706900001</v>
      </c>
      <c r="P25" s="48">
        <v>20062</v>
      </c>
      <c r="Q25" s="48">
        <v>17445</v>
      </c>
      <c r="R25" s="49">
        <v>15.001433075379801</v>
      </c>
      <c r="S25" s="48">
        <v>12.325741227195699</v>
      </c>
      <c r="T25" s="48">
        <v>11.795165445686401</v>
      </c>
      <c r="U25" s="50">
        <v>4.30461561482874</v>
      </c>
    </row>
    <row r="26" spans="1:21" ht="12" thickBot="1" x14ac:dyDescent="0.2">
      <c r="A26" s="70"/>
      <c r="B26" s="72" t="s">
        <v>24</v>
      </c>
      <c r="C26" s="73"/>
      <c r="D26" s="48">
        <v>548162.53480000002</v>
      </c>
      <c r="E26" s="48">
        <v>847819</v>
      </c>
      <c r="F26" s="49">
        <v>64.655608661754499</v>
      </c>
      <c r="G26" s="48">
        <v>715655.23470000003</v>
      </c>
      <c r="H26" s="49">
        <v>-23.404104627308801</v>
      </c>
      <c r="I26" s="48">
        <v>124171.50539999999</v>
      </c>
      <c r="J26" s="49">
        <v>22.652315238089901</v>
      </c>
      <c r="K26" s="48">
        <v>95308.021699999998</v>
      </c>
      <c r="L26" s="49">
        <v>13.3175888442921</v>
      </c>
      <c r="M26" s="49">
        <v>0.302844222187858</v>
      </c>
      <c r="N26" s="48">
        <v>5006135.8165999996</v>
      </c>
      <c r="O26" s="48">
        <v>107582243.227</v>
      </c>
      <c r="P26" s="48">
        <v>42041</v>
      </c>
      <c r="Q26" s="48">
        <v>38885</v>
      </c>
      <c r="R26" s="49">
        <v>8.1162401954481194</v>
      </c>
      <c r="S26" s="48">
        <v>13.0387606098808</v>
      </c>
      <c r="T26" s="48">
        <v>13.051671850327899</v>
      </c>
      <c r="U26" s="50">
        <v>-9.9021991685885005E-2</v>
      </c>
    </row>
    <row r="27" spans="1:21" ht="12" thickBot="1" x14ac:dyDescent="0.2">
      <c r="A27" s="70"/>
      <c r="B27" s="72" t="s">
        <v>25</v>
      </c>
      <c r="C27" s="73"/>
      <c r="D27" s="48">
        <v>253569.62609999999</v>
      </c>
      <c r="E27" s="48">
        <v>244779</v>
      </c>
      <c r="F27" s="49">
        <v>103.59125010724</v>
      </c>
      <c r="G27" s="48">
        <v>211729.27679999999</v>
      </c>
      <c r="H27" s="49">
        <v>19.7612488609794</v>
      </c>
      <c r="I27" s="48">
        <v>82551.349900000001</v>
      </c>
      <c r="J27" s="49">
        <v>32.555693349267401</v>
      </c>
      <c r="K27" s="48">
        <v>59700.092900000003</v>
      </c>
      <c r="L27" s="49">
        <v>28.196427911286399</v>
      </c>
      <c r="M27" s="49">
        <v>0.38276752832322603</v>
      </c>
      <c r="N27" s="48">
        <v>1815814.5902</v>
      </c>
      <c r="O27" s="48">
        <v>45125796.844400004</v>
      </c>
      <c r="P27" s="48">
        <v>35726</v>
      </c>
      <c r="Q27" s="48">
        <v>32705</v>
      </c>
      <c r="R27" s="49">
        <v>9.2371197064669008</v>
      </c>
      <c r="S27" s="48">
        <v>7.0976215109444096</v>
      </c>
      <c r="T27" s="48">
        <v>7.1764458798348896</v>
      </c>
      <c r="U27" s="50">
        <v>-1.1105744194577201</v>
      </c>
    </row>
    <row r="28" spans="1:21" ht="12" thickBot="1" x14ac:dyDescent="0.2">
      <c r="A28" s="70"/>
      <c r="B28" s="72" t="s">
        <v>26</v>
      </c>
      <c r="C28" s="73"/>
      <c r="D28" s="48">
        <v>769342.26179999998</v>
      </c>
      <c r="E28" s="48">
        <v>1146302</v>
      </c>
      <c r="F28" s="49">
        <v>67.115146078433099</v>
      </c>
      <c r="G28" s="48">
        <v>845777.01729999995</v>
      </c>
      <c r="H28" s="49">
        <v>-9.0372230430196492</v>
      </c>
      <c r="I28" s="48">
        <v>48724.137600000002</v>
      </c>
      <c r="J28" s="49">
        <v>6.3332199489473</v>
      </c>
      <c r="K28" s="48">
        <v>56311.937700000002</v>
      </c>
      <c r="L28" s="49">
        <v>6.6580122831625701</v>
      </c>
      <c r="M28" s="49">
        <v>-0.134745853364588</v>
      </c>
      <c r="N28" s="48">
        <v>6024486.2920000004</v>
      </c>
      <c r="O28" s="48">
        <v>153974542.3414</v>
      </c>
      <c r="P28" s="48">
        <v>44962</v>
      </c>
      <c r="Q28" s="48">
        <v>41008</v>
      </c>
      <c r="R28" s="49">
        <v>9.6420210690596893</v>
      </c>
      <c r="S28" s="48">
        <v>17.1109439482229</v>
      </c>
      <c r="T28" s="48">
        <v>16.5823851589934</v>
      </c>
      <c r="U28" s="50">
        <v>3.0890101143979898</v>
      </c>
    </row>
    <row r="29" spans="1:21" ht="12" thickBot="1" x14ac:dyDescent="0.2">
      <c r="A29" s="70"/>
      <c r="B29" s="72" t="s">
        <v>27</v>
      </c>
      <c r="C29" s="73"/>
      <c r="D29" s="48">
        <v>619924.07259999996</v>
      </c>
      <c r="E29" s="48">
        <v>602457</v>
      </c>
      <c r="F29" s="49">
        <v>102.89930610815399</v>
      </c>
      <c r="G29" s="48">
        <v>550630.46429999999</v>
      </c>
      <c r="H29" s="49">
        <v>12.584412376836299</v>
      </c>
      <c r="I29" s="48">
        <v>101592.6949</v>
      </c>
      <c r="J29" s="49">
        <v>16.387925455760101</v>
      </c>
      <c r="K29" s="48">
        <v>76936.230899999995</v>
      </c>
      <c r="L29" s="49">
        <v>13.9723890863552</v>
      </c>
      <c r="M29" s="49">
        <v>0.32047922950694002</v>
      </c>
      <c r="N29" s="48">
        <v>3947912.2489</v>
      </c>
      <c r="O29" s="48">
        <v>112178053.62530001</v>
      </c>
      <c r="P29" s="48">
        <v>99937</v>
      </c>
      <c r="Q29" s="48">
        <v>96334</v>
      </c>
      <c r="R29" s="49">
        <v>3.74011252517283</v>
      </c>
      <c r="S29" s="48">
        <v>6.2031487096870999</v>
      </c>
      <c r="T29" s="48">
        <v>5.6155943062677798</v>
      </c>
      <c r="U29" s="50">
        <v>9.4718735744925198</v>
      </c>
    </row>
    <row r="30" spans="1:21" ht="12" thickBot="1" x14ac:dyDescent="0.2">
      <c r="A30" s="70"/>
      <c r="B30" s="72" t="s">
        <v>28</v>
      </c>
      <c r="C30" s="73"/>
      <c r="D30" s="48">
        <v>1250141.0474</v>
      </c>
      <c r="E30" s="48">
        <v>1588327</v>
      </c>
      <c r="F30" s="49">
        <v>78.708039805405306</v>
      </c>
      <c r="G30" s="48">
        <v>1276094.335</v>
      </c>
      <c r="H30" s="49">
        <v>-2.0338063486505602</v>
      </c>
      <c r="I30" s="48">
        <v>114209.72560000001</v>
      </c>
      <c r="J30" s="49">
        <v>9.1357471892895195</v>
      </c>
      <c r="K30" s="48">
        <v>170097.66709999999</v>
      </c>
      <c r="L30" s="49">
        <v>13.329552716806001</v>
      </c>
      <c r="M30" s="49">
        <v>-0.32856383307798998</v>
      </c>
      <c r="N30" s="48">
        <v>11087527.0482</v>
      </c>
      <c r="O30" s="48">
        <v>200603284.18450001</v>
      </c>
      <c r="P30" s="48">
        <v>74290</v>
      </c>
      <c r="Q30" s="48">
        <v>66619</v>
      </c>
      <c r="R30" s="49">
        <v>11.5147330341194</v>
      </c>
      <c r="S30" s="48">
        <v>16.827850954367999</v>
      </c>
      <c r="T30" s="48">
        <v>17.1221200003002</v>
      </c>
      <c r="U30" s="50">
        <v>-1.7487024738343799</v>
      </c>
    </row>
    <row r="31" spans="1:21" ht="12" thickBot="1" x14ac:dyDescent="0.2">
      <c r="A31" s="70"/>
      <c r="B31" s="72" t="s">
        <v>29</v>
      </c>
      <c r="C31" s="73"/>
      <c r="D31" s="48">
        <v>866022.78659999999</v>
      </c>
      <c r="E31" s="48">
        <v>1730884</v>
      </c>
      <c r="F31" s="49">
        <v>50.033554334085899</v>
      </c>
      <c r="G31" s="48">
        <v>1312024.9805999999</v>
      </c>
      <c r="H31" s="49">
        <v>-33.993422426762002</v>
      </c>
      <c r="I31" s="48">
        <v>19676.464</v>
      </c>
      <c r="J31" s="49">
        <v>2.2720492236987999</v>
      </c>
      <c r="K31" s="48">
        <v>1357.4329</v>
      </c>
      <c r="L31" s="49">
        <v>0.10346090357054299</v>
      </c>
      <c r="M31" s="49">
        <v>13.495349272881199</v>
      </c>
      <c r="N31" s="48">
        <v>8753809.8554999996</v>
      </c>
      <c r="O31" s="48">
        <v>178667555.7286</v>
      </c>
      <c r="P31" s="48">
        <v>31591</v>
      </c>
      <c r="Q31" s="48">
        <v>29301</v>
      </c>
      <c r="R31" s="49">
        <v>7.8154329203781403</v>
      </c>
      <c r="S31" s="48">
        <v>27.413592054699102</v>
      </c>
      <c r="T31" s="48">
        <v>24.775578850551199</v>
      </c>
      <c r="U31" s="50">
        <v>9.6230118215965508</v>
      </c>
    </row>
    <row r="32" spans="1:21" ht="12" thickBot="1" x14ac:dyDescent="0.2">
      <c r="A32" s="70"/>
      <c r="B32" s="72" t="s">
        <v>30</v>
      </c>
      <c r="C32" s="73"/>
      <c r="D32" s="48">
        <v>135864.98379999999</v>
      </c>
      <c r="E32" s="48">
        <v>246209</v>
      </c>
      <c r="F32" s="49">
        <v>55.182785275924097</v>
      </c>
      <c r="G32" s="48">
        <v>169243.4118</v>
      </c>
      <c r="H32" s="49">
        <v>-19.722143181233101</v>
      </c>
      <c r="I32" s="48">
        <v>30617.868299999998</v>
      </c>
      <c r="J32" s="49">
        <v>22.5355109489219</v>
      </c>
      <c r="K32" s="48">
        <v>45109.114699999998</v>
      </c>
      <c r="L32" s="49">
        <v>26.653394788156799</v>
      </c>
      <c r="M32" s="49">
        <v>-0.32124874310601398</v>
      </c>
      <c r="N32" s="48">
        <v>1742799.9214000001</v>
      </c>
      <c r="O32" s="48">
        <v>27082711.875399999</v>
      </c>
      <c r="P32" s="48">
        <v>29364</v>
      </c>
      <c r="Q32" s="48">
        <v>27232</v>
      </c>
      <c r="R32" s="49">
        <v>7.8290246768507599</v>
      </c>
      <c r="S32" s="48">
        <v>4.6269235730826903</v>
      </c>
      <c r="T32" s="48">
        <v>4.4446935406874299</v>
      </c>
      <c r="U32" s="50">
        <v>3.9384707682528202</v>
      </c>
    </row>
    <row r="33" spans="1:21" ht="12" thickBot="1" x14ac:dyDescent="0.2">
      <c r="A33" s="70"/>
      <c r="B33" s="72" t="s">
        <v>31</v>
      </c>
      <c r="C33" s="73"/>
      <c r="D33" s="51"/>
      <c r="E33" s="51"/>
      <c r="F33" s="51"/>
      <c r="G33" s="48">
        <v>148.88919999999999</v>
      </c>
      <c r="H33" s="51"/>
      <c r="I33" s="51"/>
      <c r="J33" s="51"/>
      <c r="K33" s="48">
        <v>30.6599</v>
      </c>
      <c r="L33" s="49">
        <v>20.592427120301501</v>
      </c>
      <c r="M33" s="51"/>
      <c r="N33" s="48">
        <v>13.805300000000001</v>
      </c>
      <c r="O33" s="48">
        <v>4827.0679</v>
      </c>
      <c r="P33" s="51"/>
      <c r="Q33" s="51"/>
      <c r="R33" s="51"/>
      <c r="S33" s="51"/>
      <c r="T33" s="51"/>
      <c r="U33" s="52"/>
    </row>
    <row r="34" spans="1:21" ht="12" thickBot="1" x14ac:dyDescent="0.2">
      <c r="A34" s="70"/>
      <c r="B34" s="72" t="s">
        <v>36</v>
      </c>
      <c r="C34" s="73"/>
      <c r="D34" s="51"/>
      <c r="E34" s="51"/>
      <c r="F34" s="51"/>
      <c r="G34" s="48">
        <v>1</v>
      </c>
      <c r="H34" s="51"/>
      <c r="I34" s="51"/>
      <c r="J34" s="51"/>
      <c r="K34" s="48">
        <v>0</v>
      </c>
      <c r="L34" s="49">
        <v>0</v>
      </c>
      <c r="M34" s="51"/>
      <c r="N34" s="48">
        <v>2</v>
      </c>
      <c r="O34" s="48">
        <v>7</v>
      </c>
      <c r="P34" s="51"/>
      <c r="Q34" s="51"/>
      <c r="R34" s="51"/>
      <c r="S34" s="51"/>
      <c r="T34" s="51"/>
      <c r="U34" s="52"/>
    </row>
    <row r="35" spans="1:21" ht="12" thickBot="1" x14ac:dyDescent="0.2">
      <c r="A35" s="70"/>
      <c r="B35" s="72" t="s">
        <v>32</v>
      </c>
      <c r="C35" s="73"/>
      <c r="D35" s="48">
        <v>112053.6437</v>
      </c>
      <c r="E35" s="48">
        <v>160627</v>
      </c>
      <c r="F35" s="49">
        <v>69.760154706244904</v>
      </c>
      <c r="G35" s="48">
        <v>77118.967199999999</v>
      </c>
      <c r="H35" s="49">
        <v>45.299720377998</v>
      </c>
      <c r="I35" s="48">
        <v>21578.995999999999</v>
      </c>
      <c r="J35" s="49">
        <v>19.2577369976234</v>
      </c>
      <c r="K35" s="48">
        <v>10671.134400000001</v>
      </c>
      <c r="L35" s="49">
        <v>13.8372371771078</v>
      </c>
      <c r="M35" s="49">
        <v>1.0221838832804899</v>
      </c>
      <c r="N35" s="48">
        <v>881488.77619999996</v>
      </c>
      <c r="O35" s="48">
        <v>28217713.943500001</v>
      </c>
      <c r="P35" s="48">
        <v>8233</v>
      </c>
      <c r="Q35" s="48">
        <v>7088</v>
      </c>
      <c r="R35" s="49">
        <v>16.1540632054176</v>
      </c>
      <c r="S35" s="48">
        <v>13.610305320053399</v>
      </c>
      <c r="T35" s="48">
        <v>13.3619221077878</v>
      </c>
      <c r="U35" s="50">
        <v>1.8249642930468599</v>
      </c>
    </row>
    <row r="36" spans="1:21" ht="12" thickBot="1" x14ac:dyDescent="0.2">
      <c r="A36" s="70"/>
      <c r="B36" s="72" t="s">
        <v>37</v>
      </c>
      <c r="C36" s="73"/>
      <c r="D36" s="51"/>
      <c r="E36" s="48">
        <v>427991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2"/>
    </row>
    <row r="37" spans="1:21" ht="12" thickBot="1" x14ac:dyDescent="0.2">
      <c r="A37" s="70"/>
      <c r="B37" s="72" t="s">
        <v>38</v>
      </c>
      <c r="C37" s="73"/>
      <c r="D37" s="51"/>
      <c r="E37" s="48">
        <v>835311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2"/>
    </row>
    <row r="38" spans="1:21" ht="12" thickBot="1" x14ac:dyDescent="0.2">
      <c r="A38" s="70"/>
      <c r="B38" s="72" t="s">
        <v>39</v>
      </c>
      <c r="C38" s="73"/>
      <c r="D38" s="51"/>
      <c r="E38" s="48">
        <v>297099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2"/>
    </row>
    <row r="39" spans="1:21" ht="12" customHeight="1" thickBot="1" x14ac:dyDescent="0.2">
      <c r="A39" s="70"/>
      <c r="B39" s="72" t="s">
        <v>33</v>
      </c>
      <c r="C39" s="73"/>
      <c r="D39" s="48">
        <v>181171.79490000001</v>
      </c>
      <c r="E39" s="48">
        <v>300869</v>
      </c>
      <c r="F39" s="49">
        <v>60.2161721214216</v>
      </c>
      <c r="G39" s="48">
        <v>209422.22089999999</v>
      </c>
      <c r="H39" s="49">
        <v>-13.489698408599001</v>
      </c>
      <c r="I39" s="48">
        <v>9917.3477000000003</v>
      </c>
      <c r="J39" s="49">
        <v>5.47400201310254</v>
      </c>
      <c r="K39" s="48">
        <v>10330.129199999999</v>
      </c>
      <c r="L39" s="49">
        <v>4.9326805701925398</v>
      </c>
      <c r="M39" s="49">
        <v>-3.9958987153810001E-2</v>
      </c>
      <c r="N39" s="48">
        <v>1781521.0236</v>
      </c>
      <c r="O39" s="48">
        <v>47313793.581299998</v>
      </c>
      <c r="P39" s="48">
        <v>352</v>
      </c>
      <c r="Q39" s="48">
        <v>340</v>
      </c>
      <c r="R39" s="49">
        <v>3.5294117647058898</v>
      </c>
      <c r="S39" s="48">
        <v>514.69259914772704</v>
      </c>
      <c r="T39" s="48">
        <v>639.90724205882395</v>
      </c>
      <c r="U39" s="50">
        <v>-24.328044179853698</v>
      </c>
    </row>
    <row r="40" spans="1:21" ht="12" thickBot="1" x14ac:dyDescent="0.2">
      <c r="A40" s="70"/>
      <c r="B40" s="72" t="s">
        <v>34</v>
      </c>
      <c r="C40" s="73"/>
      <c r="D40" s="48">
        <v>583010.97089999996</v>
      </c>
      <c r="E40" s="48">
        <v>377941</v>
      </c>
      <c r="F40" s="49">
        <v>154.25978417266199</v>
      </c>
      <c r="G40" s="48">
        <v>417604.24849999999</v>
      </c>
      <c r="H40" s="49">
        <v>39.608486502263197</v>
      </c>
      <c r="I40" s="48">
        <v>32368.5016</v>
      </c>
      <c r="J40" s="49">
        <v>5.5519541167522801</v>
      </c>
      <c r="K40" s="48">
        <v>23443.5906</v>
      </c>
      <c r="L40" s="49">
        <v>5.6138295250125996</v>
      </c>
      <c r="M40" s="49">
        <v>0.38069727254151903</v>
      </c>
      <c r="N40" s="48">
        <v>4803356.9510000004</v>
      </c>
      <c r="O40" s="48">
        <v>90857665.698899999</v>
      </c>
      <c r="P40" s="48">
        <v>3028</v>
      </c>
      <c r="Q40" s="48">
        <v>2246</v>
      </c>
      <c r="R40" s="49">
        <v>34.817453250222599</v>
      </c>
      <c r="S40" s="48">
        <v>192.53995075957701</v>
      </c>
      <c r="T40" s="48">
        <v>197.19033811219899</v>
      </c>
      <c r="U40" s="50">
        <v>-2.41528437826863</v>
      </c>
    </row>
    <row r="41" spans="1:21" ht="12" thickBot="1" x14ac:dyDescent="0.2">
      <c r="A41" s="70"/>
      <c r="B41" s="72" t="s">
        <v>40</v>
      </c>
      <c r="C41" s="73"/>
      <c r="D41" s="51"/>
      <c r="E41" s="48">
        <v>118124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2"/>
    </row>
    <row r="42" spans="1:21" ht="12" thickBot="1" x14ac:dyDescent="0.2">
      <c r="A42" s="70"/>
      <c r="B42" s="72" t="s">
        <v>41</v>
      </c>
      <c r="C42" s="73"/>
      <c r="D42" s="51"/>
      <c r="E42" s="48">
        <v>46480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2"/>
    </row>
    <row r="43" spans="1:21" ht="12" thickBot="1" x14ac:dyDescent="0.2">
      <c r="A43" s="71"/>
      <c r="B43" s="72" t="s">
        <v>35</v>
      </c>
      <c r="C43" s="73"/>
      <c r="D43" s="53">
        <v>18669.3884</v>
      </c>
      <c r="E43" s="54"/>
      <c r="F43" s="54"/>
      <c r="G43" s="53">
        <v>125988.7175</v>
      </c>
      <c r="H43" s="55">
        <v>-85.181698194522895</v>
      </c>
      <c r="I43" s="53">
        <v>2280.6003000000001</v>
      </c>
      <c r="J43" s="55">
        <v>12.2157204678435</v>
      </c>
      <c r="K43" s="53">
        <v>10628.498</v>
      </c>
      <c r="L43" s="55">
        <v>8.4360712696357094</v>
      </c>
      <c r="M43" s="55">
        <v>-0.78542590872200402</v>
      </c>
      <c r="N43" s="53">
        <v>125952.2441</v>
      </c>
      <c r="O43" s="53">
        <v>6332424.8402000004</v>
      </c>
      <c r="P43" s="53">
        <v>48</v>
      </c>
      <c r="Q43" s="53">
        <v>30</v>
      </c>
      <c r="R43" s="55">
        <v>60</v>
      </c>
      <c r="S43" s="53">
        <v>388.94559166666699</v>
      </c>
      <c r="T43" s="53">
        <v>191.73817666666699</v>
      </c>
      <c r="U43" s="56">
        <v>50.703085270859802</v>
      </c>
    </row>
  </sheetData>
  <mergeCells count="41"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9:C19"/>
    <mergeCell ref="B20:C20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19" workbookViewId="0">
      <selection activeCell="C27" sqref="C27:H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58816</v>
      </c>
      <c r="D2" s="32">
        <v>635320.41845384601</v>
      </c>
      <c r="E2" s="32">
        <v>474919.08856581198</v>
      </c>
      <c r="F2" s="32">
        <v>160401.329888034</v>
      </c>
      <c r="G2" s="32">
        <v>474919.08856581198</v>
      </c>
      <c r="H2" s="32">
        <v>0.25247312258339899</v>
      </c>
    </row>
    <row r="3" spans="1:8" ht="14.25" x14ac:dyDescent="0.2">
      <c r="A3" s="32">
        <v>2</v>
      </c>
      <c r="B3" s="33">
        <v>13</v>
      </c>
      <c r="C3" s="32">
        <v>12523.796</v>
      </c>
      <c r="D3" s="32">
        <v>120687.165927237</v>
      </c>
      <c r="E3" s="32">
        <v>93804.164001966594</v>
      </c>
      <c r="F3" s="32">
        <v>26883.001925270401</v>
      </c>
      <c r="G3" s="32">
        <v>93804.164001966594</v>
      </c>
      <c r="H3" s="32">
        <v>0.22274946734169199</v>
      </c>
    </row>
    <row r="4" spans="1:8" ht="14.25" x14ac:dyDescent="0.2">
      <c r="A4" s="32">
        <v>3</v>
      </c>
      <c r="B4" s="33">
        <v>14</v>
      </c>
      <c r="C4" s="32">
        <v>121422</v>
      </c>
      <c r="D4" s="32">
        <v>186149.67101709399</v>
      </c>
      <c r="E4" s="32">
        <v>134236.69922906</v>
      </c>
      <c r="F4" s="32">
        <v>51912.9717880342</v>
      </c>
      <c r="G4" s="32">
        <v>134236.69922906</v>
      </c>
      <c r="H4" s="32">
        <v>0.27887759083531799</v>
      </c>
    </row>
    <row r="5" spans="1:8" ht="14.25" x14ac:dyDescent="0.2">
      <c r="A5" s="32">
        <v>4</v>
      </c>
      <c r="B5" s="33">
        <v>15</v>
      </c>
      <c r="C5" s="32">
        <v>5375</v>
      </c>
      <c r="D5" s="32">
        <v>85579.194788888897</v>
      </c>
      <c r="E5" s="32">
        <v>74257.900467521395</v>
      </c>
      <c r="F5" s="32">
        <v>11321.294321367501</v>
      </c>
      <c r="G5" s="32">
        <v>74257.900467521395</v>
      </c>
      <c r="H5" s="32">
        <v>0.13229026458236101</v>
      </c>
    </row>
    <row r="6" spans="1:8" ht="14.25" x14ac:dyDescent="0.2">
      <c r="A6" s="32">
        <v>5</v>
      </c>
      <c r="B6" s="33">
        <v>16</v>
      </c>
      <c r="C6" s="32">
        <v>5061</v>
      </c>
      <c r="D6" s="32">
        <v>308344.31210683798</v>
      </c>
      <c r="E6" s="32">
        <v>257211.83597863201</v>
      </c>
      <c r="F6" s="32">
        <v>51132.476128205097</v>
      </c>
      <c r="G6" s="32">
        <v>257211.83597863201</v>
      </c>
      <c r="H6" s="32">
        <v>0.16582915306213999</v>
      </c>
    </row>
    <row r="7" spans="1:8" ht="14.25" x14ac:dyDescent="0.2">
      <c r="A7" s="32">
        <v>6</v>
      </c>
      <c r="B7" s="33">
        <v>17</v>
      </c>
      <c r="C7" s="32">
        <v>21107</v>
      </c>
      <c r="D7" s="32">
        <v>321698.94202478603</v>
      </c>
      <c r="E7" s="32">
        <v>228318.699674359</v>
      </c>
      <c r="F7" s="32">
        <v>93380.242350427405</v>
      </c>
      <c r="G7" s="32">
        <v>228318.699674359</v>
      </c>
      <c r="H7" s="32">
        <v>0.29027214625789</v>
      </c>
    </row>
    <row r="8" spans="1:8" ht="14.25" x14ac:dyDescent="0.2">
      <c r="A8" s="32">
        <v>7</v>
      </c>
      <c r="B8" s="33">
        <v>18</v>
      </c>
      <c r="C8" s="32">
        <v>52965</v>
      </c>
      <c r="D8" s="32">
        <v>191255.113017094</v>
      </c>
      <c r="E8" s="32">
        <v>156168.150077778</v>
      </c>
      <c r="F8" s="32">
        <v>35086.962939316203</v>
      </c>
      <c r="G8" s="32">
        <v>156168.150077778</v>
      </c>
      <c r="H8" s="32">
        <v>0.18345633947145901</v>
      </c>
    </row>
    <row r="9" spans="1:8" ht="14.25" x14ac:dyDescent="0.2">
      <c r="A9" s="32">
        <v>8</v>
      </c>
      <c r="B9" s="33">
        <v>19</v>
      </c>
      <c r="C9" s="32">
        <v>18540</v>
      </c>
      <c r="D9" s="32">
        <v>151077.717910256</v>
      </c>
      <c r="E9" s="32">
        <v>118817.687394872</v>
      </c>
      <c r="F9" s="32">
        <v>32260.030515384598</v>
      </c>
      <c r="G9" s="32">
        <v>118817.687394872</v>
      </c>
      <c r="H9" s="32">
        <v>0.213532683453346</v>
      </c>
    </row>
    <row r="10" spans="1:8" ht="14.25" x14ac:dyDescent="0.2">
      <c r="A10" s="32">
        <v>9</v>
      </c>
      <c r="B10" s="33">
        <v>21</v>
      </c>
      <c r="C10" s="32">
        <v>199639</v>
      </c>
      <c r="D10" s="32">
        <v>893049.9976</v>
      </c>
      <c r="E10" s="32">
        <v>855955.52679999999</v>
      </c>
      <c r="F10" s="32">
        <v>37094.470800000003</v>
      </c>
      <c r="G10" s="32">
        <v>855955.52679999999</v>
      </c>
      <c r="H10" s="32">
        <v>4.1536835451193597E-2</v>
      </c>
    </row>
    <row r="11" spans="1:8" ht="14.25" x14ac:dyDescent="0.2">
      <c r="A11" s="32">
        <v>10</v>
      </c>
      <c r="B11" s="33">
        <v>22</v>
      </c>
      <c r="C11" s="32">
        <v>46242</v>
      </c>
      <c r="D11" s="32">
        <v>515196.10762564099</v>
      </c>
      <c r="E11" s="32">
        <v>476906.08857179497</v>
      </c>
      <c r="F11" s="32">
        <v>38290.019053846197</v>
      </c>
      <c r="G11" s="32">
        <v>476906.08857179497</v>
      </c>
      <c r="H11" s="32">
        <v>7.4321250659892396E-2</v>
      </c>
    </row>
    <row r="12" spans="1:8" ht="14.25" x14ac:dyDescent="0.2">
      <c r="A12" s="32">
        <v>11</v>
      </c>
      <c r="B12" s="33">
        <v>23</v>
      </c>
      <c r="C12" s="32">
        <v>288979.342</v>
      </c>
      <c r="D12" s="32">
        <v>1949490.0768794899</v>
      </c>
      <c r="E12" s="32">
        <v>1703924.02223675</v>
      </c>
      <c r="F12" s="32">
        <v>245566.05464273499</v>
      </c>
      <c r="G12" s="32">
        <v>1703924.02223675</v>
      </c>
      <c r="H12" s="32">
        <v>0.12596424960305899</v>
      </c>
    </row>
    <row r="13" spans="1:8" ht="14.25" x14ac:dyDescent="0.2">
      <c r="A13" s="32">
        <v>12</v>
      </c>
      <c r="B13" s="33">
        <v>24</v>
      </c>
      <c r="C13" s="32">
        <v>17617.186000000002</v>
      </c>
      <c r="D13" s="32">
        <v>526453.871657265</v>
      </c>
      <c r="E13" s="32">
        <v>469214.68686410302</v>
      </c>
      <c r="F13" s="32">
        <v>57239.1847931624</v>
      </c>
      <c r="G13" s="32">
        <v>469214.68686410302</v>
      </c>
      <c r="H13" s="32">
        <v>0.108725926191738</v>
      </c>
    </row>
    <row r="14" spans="1:8" ht="14.25" x14ac:dyDescent="0.2">
      <c r="A14" s="32">
        <v>13</v>
      </c>
      <c r="B14" s="33">
        <v>25</v>
      </c>
      <c r="C14" s="32">
        <v>81919</v>
      </c>
      <c r="D14" s="32">
        <v>970881.99</v>
      </c>
      <c r="E14" s="32">
        <v>898210.3</v>
      </c>
      <c r="F14" s="32">
        <v>72671.69</v>
      </c>
      <c r="G14" s="32">
        <v>898210.3</v>
      </c>
      <c r="H14" s="32">
        <v>7.4851208229745794E-2</v>
      </c>
    </row>
    <row r="15" spans="1:8" ht="14.25" x14ac:dyDescent="0.2">
      <c r="A15" s="32">
        <v>14</v>
      </c>
      <c r="B15" s="33">
        <v>26</v>
      </c>
      <c r="C15" s="32">
        <v>62264</v>
      </c>
      <c r="D15" s="32">
        <v>333250.019442463</v>
      </c>
      <c r="E15" s="32">
        <v>298841.192081847</v>
      </c>
      <c r="F15" s="32">
        <v>34408.827360615702</v>
      </c>
      <c r="G15" s="32">
        <v>298841.192081847</v>
      </c>
      <c r="H15" s="32">
        <v>0.103252289131694</v>
      </c>
    </row>
    <row r="16" spans="1:8" ht="14.25" x14ac:dyDescent="0.2">
      <c r="A16" s="32">
        <v>15</v>
      </c>
      <c r="B16" s="33">
        <v>27</v>
      </c>
      <c r="C16" s="32">
        <v>218148.19899999999</v>
      </c>
      <c r="D16" s="32">
        <v>1416811.6249666701</v>
      </c>
      <c r="E16" s="32">
        <v>1247981.1555999999</v>
      </c>
      <c r="F16" s="32">
        <v>168830.46936666701</v>
      </c>
      <c r="G16" s="32">
        <v>1247981.1555999999</v>
      </c>
      <c r="H16" s="32">
        <v>0.11916225586491699</v>
      </c>
    </row>
    <row r="17" spans="1:8" ht="14.25" x14ac:dyDescent="0.2">
      <c r="A17" s="32">
        <v>16</v>
      </c>
      <c r="B17" s="33">
        <v>29</v>
      </c>
      <c r="C17" s="32">
        <v>247989</v>
      </c>
      <c r="D17" s="32">
        <v>3050636.4349760702</v>
      </c>
      <c r="E17" s="32">
        <v>2785962.70143846</v>
      </c>
      <c r="F17" s="32">
        <v>264673.73353760701</v>
      </c>
      <c r="G17" s="32">
        <v>2785962.70143846</v>
      </c>
      <c r="H17" s="32">
        <v>8.6760169288964503E-2</v>
      </c>
    </row>
    <row r="18" spans="1:8" ht="14.25" x14ac:dyDescent="0.2">
      <c r="A18" s="32">
        <v>17</v>
      </c>
      <c r="B18" s="33">
        <v>31</v>
      </c>
      <c r="C18" s="32">
        <v>40433.019999999997</v>
      </c>
      <c r="D18" s="32">
        <v>277223.41559526499</v>
      </c>
      <c r="E18" s="32">
        <v>228173.640147942</v>
      </c>
      <c r="F18" s="32">
        <v>49049.775447323198</v>
      </c>
      <c r="G18" s="32">
        <v>228173.640147942</v>
      </c>
      <c r="H18" s="32">
        <v>0.17693229607607799</v>
      </c>
    </row>
    <row r="19" spans="1:8" ht="14.25" x14ac:dyDescent="0.2">
      <c r="A19" s="32">
        <v>18</v>
      </c>
      <c r="B19" s="33">
        <v>32</v>
      </c>
      <c r="C19" s="32">
        <v>15435.44</v>
      </c>
      <c r="D19" s="32">
        <v>247279.02283527699</v>
      </c>
      <c r="E19" s="32">
        <v>228437.82931793499</v>
      </c>
      <c r="F19" s="32">
        <v>18841.193517342599</v>
      </c>
      <c r="G19" s="32">
        <v>228437.82931793499</v>
      </c>
      <c r="H19" s="32">
        <v>7.6194063294618794E-2</v>
      </c>
    </row>
    <row r="20" spans="1:8" ht="14.25" x14ac:dyDescent="0.2">
      <c r="A20" s="32">
        <v>19</v>
      </c>
      <c r="B20" s="33">
        <v>33</v>
      </c>
      <c r="C20" s="32">
        <v>44972.987000000001</v>
      </c>
      <c r="D20" s="32">
        <v>548162.46225427696</v>
      </c>
      <c r="E20" s="32">
        <v>423991.05413902301</v>
      </c>
      <c r="F20" s="32">
        <v>124171.408115254</v>
      </c>
      <c r="G20" s="32">
        <v>423991.05413902301</v>
      </c>
      <c r="H20" s="32">
        <v>0.22652300488546501</v>
      </c>
    </row>
    <row r="21" spans="1:8" ht="14.25" x14ac:dyDescent="0.2">
      <c r="A21" s="32">
        <v>20</v>
      </c>
      <c r="B21" s="33">
        <v>34</v>
      </c>
      <c r="C21" s="32">
        <v>46672.095999999998</v>
      </c>
      <c r="D21" s="32">
        <v>253569.57355500301</v>
      </c>
      <c r="E21" s="32">
        <v>171018.283234701</v>
      </c>
      <c r="F21" s="32">
        <v>82551.290320302898</v>
      </c>
      <c r="G21" s="32">
        <v>171018.283234701</v>
      </c>
      <c r="H21" s="32">
        <v>0.32555676599107503</v>
      </c>
    </row>
    <row r="22" spans="1:8" ht="14.25" x14ac:dyDescent="0.2">
      <c r="A22" s="32">
        <v>21</v>
      </c>
      <c r="B22" s="33">
        <v>35</v>
      </c>
      <c r="C22" s="32">
        <v>32760.877</v>
      </c>
      <c r="D22" s="32">
        <v>769342.26165840705</v>
      </c>
      <c r="E22" s="32">
        <v>720618.09569026495</v>
      </c>
      <c r="F22" s="32">
        <v>48724.165968141599</v>
      </c>
      <c r="G22" s="32">
        <v>720618.09569026495</v>
      </c>
      <c r="H22" s="32">
        <v>6.3332236374368606E-2</v>
      </c>
    </row>
    <row r="23" spans="1:8" ht="14.25" x14ac:dyDescent="0.2">
      <c r="A23" s="32">
        <v>22</v>
      </c>
      <c r="B23" s="33">
        <v>36</v>
      </c>
      <c r="C23" s="32">
        <v>154261.23000000001</v>
      </c>
      <c r="D23" s="32">
        <v>619924.07000707998</v>
      </c>
      <c r="E23" s="32">
        <v>518331.33833797998</v>
      </c>
      <c r="F23" s="32">
        <v>101592.7316691</v>
      </c>
      <c r="G23" s="32">
        <v>518331.33833797998</v>
      </c>
      <c r="H23" s="32">
        <v>0.16387931455531199</v>
      </c>
    </row>
    <row r="24" spans="1:8" ht="14.25" x14ac:dyDescent="0.2">
      <c r="A24" s="32">
        <v>23</v>
      </c>
      <c r="B24" s="33">
        <v>37</v>
      </c>
      <c r="C24" s="32">
        <v>131625.527</v>
      </c>
      <c r="D24" s="32">
        <v>1250141.0476114999</v>
      </c>
      <c r="E24" s="32">
        <v>1135931.28935758</v>
      </c>
      <c r="F24" s="32">
        <v>114209.758253928</v>
      </c>
      <c r="G24" s="32">
        <v>1135931.28935758</v>
      </c>
      <c r="H24" s="32">
        <v>9.1357497997633902E-2</v>
      </c>
    </row>
    <row r="25" spans="1:8" ht="14.25" x14ac:dyDescent="0.2">
      <c r="A25" s="32">
        <v>24</v>
      </c>
      <c r="B25" s="33">
        <v>38</v>
      </c>
      <c r="C25" s="32">
        <v>200507.45600000001</v>
      </c>
      <c r="D25" s="32">
        <v>866022.68487256602</v>
      </c>
      <c r="E25" s="32">
        <v>846346.20270530996</v>
      </c>
      <c r="F25" s="32">
        <v>19676.482167256599</v>
      </c>
      <c r="G25" s="32">
        <v>846346.20270530996</v>
      </c>
      <c r="H25" s="32">
        <v>2.2720515883659601E-2</v>
      </c>
    </row>
    <row r="26" spans="1:8" ht="14.25" x14ac:dyDescent="0.2">
      <c r="A26" s="32">
        <v>25</v>
      </c>
      <c r="B26" s="33">
        <v>39</v>
      </c>
      <c r="C26" s="32">
        <v>83101.380999999994</v>
      </c>
      <c r="D26" s="32">
        <v>135864.93268149899</v>
      </c>
      <c r="E26" s="32">
        <v>105247.100493397</v>
      </c>
      <c r="F26" s="32">
        <v>30617.8321881025</v>
      </c>
      <c r="G26" s="32">
        <v>105247.100493397</v>
      </c>
      <c r="H26" s="32">
        <v>0.22535492848532299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6315.9430000000002</v>
      </c>
      <c r="D28" s="32">
        <v>112053.64350000001</v>
      </c>
      <c r="E28" s="32">
        <v>90474.644400000005</v>
      </c>
      <c r="F28" s="32">
        <v>21578.999100000001</v>
      </c>
      <c r="G28" s="32">
        <v>90474.644400000005</v>
      </c>
      <c r="H28" s="32">
        <v>0.19257739798527801</v>
      </c>
    </row>
    <row r="29" spans="1:8" ht="14.25" x14ac:dyDescent="0.2">
      <c r="A29" s="32">
        <v>27</v>
      </c>
      <c r="B29" s="33">
        <v>75</v>
      </c>
      <c r="C29" s="32">
        <v>348</v>
      </c>
      <c r="D29" s="32">
        <v>181171.79487179499</v>
      </c>
      <c r="E29" s="32">
        <v>171254.444444444</v>
      </c>
      <c r="F29" s="32">
        <v>9917.3504273504295</v>
      </c>
      <c r="G29" s="32">
        <v>171254.444444444</v>
      </c>
      <c r="H29" s="32">
        <v>5.4740035193493401E-2</v>
      </c>
    </row>
    <row r="30" spans="1:8" ht="14.25" x14ac:dyDescent="0.2">
      <c r="A30" s="32">
        <v>28</v>
      </c>
      <c r="B30" s="33">
        <v>76</v>
      </c>
      <c r="C30" s="32">
        <v>3130</v>
      </c>
      <c r="D30" s="32">
        <v>583010.96397948696</v>
      </c>
      <c r="E30" s="32">
        <v>550642.47033162403</v>
      </c>
      <c r="F30" s="32">
        <v>32368.493647863201</v>
      </c>
      <c r="G30" s="32">
        <v>550642.47033162403</v>
      </c>
      <c r="H30" s="32">
        <v>5.5519528186783997E-2</v>
      </c>
    </row>
    <row r="31" spans="1:8" ht="14.25" x14ac:dyDescent="0.2">
      <c r="A31" s="32">
        <v>29</v>
      </c>
      <c r="B31" s="33">
        <v>99</v>
      </c>
      <c r="C31" s="32">
        <v>49</v>
      </c>
      <c r="D31" s="32">
        <v>18669.3888510703</v>
      </c>
      <c r="E31" s="32">
        <v>16388.787746766498</v>
      </c>
      <c r="F31" s="32">
        <v>2280.6011043037602</v>
      </c>
      <c r="G31" s="32">
        <v>16388.787746766498</v>
      </c>
      <c r="H31" s="32">
        <v>0.122157244808419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3"/>
      <c r="D35" s="33"/>
      <c r="E35" s="33"/>
      <c r="F35" s="33"/>
      <c r="G35" s="33"/>
      <c r="H35" s="33"/>
    </row>
    <row r="36" spans="1:8" ht="14.25" x14ac:dyDescent="0.2">
      <c r="A36" s="32"/>
      <c r="B36" s="33"/>
      <c r="C36" s="33"/>
      <c r="D36" s="33"/>
      <c r="E36" s="33"/>
      <c r="F36" s="33"/>
      <c r="G36" s="33"/>
      <c r="H36" s="33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2014-06-08T02:34:18Z</dcterms:modified>
</cp:coreProperties>
</file>