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<sst xmlns="http://schemas.openxmlformats.org/spreadsheetml/2006/main" count="114" uniqueCount="71">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</sst>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6" sqref="K16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58" t="s">
        <v>5</v>
      </c>
      <c r="B3" s="58"/>
      <c r="C3" s="58"/>
      <c r="D3" s="58"/>
      <c r="E3" s="15">
        <f>RA!D7</f>
        <v>17331511.388700001</v>
      </c>
      <c r="F3" s="25">
        <f>RA!I7</f>
        <v>1998454.5045</v>
      </c>
      <c r="G3" s="16">
        <f>E3-F3</f>
        <v>15333056.884200001</v>
      </c>
      <c r="H3" s="27">
        <f>RA!J7</f>
        <v>11.5307572414197</v>
      </c>
      <c r="I3" s="20">
        <f>SUM(I4:I39)</f>
        <v>17331515.710301872</v>
      </c>
      <c r="J3" s="21">
        <f>SUM(J4:J39)</f>
        <v>15333056.381272117</v>
      </c>
      <c r="K3" s="22">
        <f>E3-I3</f>
        <v>-4.3216018714010715</v>
      </c>
      <c r="L3" s="22">
        <f>G3-J3</f>
        <v>0.50292788445949554</v>
      </c>
    </row>
    <row r="4" spans="1:12" x14ac:dyDescent="0.15">
      <c r="A4" s="59">
        <f>RA!A8</f>
        <v>41798</v>
      </c>
      <c r="B4" s="12">
        <v>12</v>
      </c>
      <c r="C4" s="56" t="s">
        <v>6</v>
      </c>
      <c r="D4" s="56"/>
      <c r="E4" s="15">
        <f>VLOOKUP(C4,RA!B8:D39,3,0)</f>
        <v>635982.02659999998</v>
      </c>
      <c r="F4" s="25">
        <f>VLOOKUP(C4,RA!B8:I43,8,0)</f>
        <v>163646.1483</v>
      </c>
      <c r="G4" s="16">
        <f t="shared" ref="G4:G39" si="0">E4-F4</f>
        <v>472335.87829999998</v>
      </c>
      <c r="H4" s="27">
        <f>RA!J8</f>
        <v>25.73125362911</v>
      </c>
      <c r="I4" s="20">
        <f>VLOOKUP(B4,RMS!B:D,3,FALSE)</f>
        <v>635982.66647692304</v>
      </c>
      <c r="J4" s="21">
        <f>VLOOKUP(B4,RMS!B:E,4,FALSE)</f>
        <v>472335.88474359002</v>
      </c>
      <c r="K4" s="22">
        <f t="shared" ref="K4:K39" si="1">E4-I4</f>
        <v>-0.639876923058182</v>
      </c>
      <c r="L4" s="22">
        <f t="shared" ref="L4:L39" si="2">G4-J4</f>
        <v>-6.443590042181313E-3</v>
      </c>
    </row>
    <row r="5" spans="1:12" x14ac:dyDescent="0.15">
      <c r="A5" s="59"/>
      <c r="B5" s="12">
        <v>13</v>
      </c>
      <c r="C5" s="56" t="s">
        <v>7</v>
      </c>
      <c r="D5" s="56"/>
      <c r="E5" s="15">
        <f>VLOOKUP(C5,RA!B8:D40,3,0)</f>
        <v>113550.53350000001</v>
      </c>
      <c r="F5" s="25">
        <f>VLOOKUP(C5,RA!B9:I44,8,0)</f>
        <v>25223.952700000002</v>
      </c>
      <c r="G5" s="16">
        <f t="shared" si="0"/>
        <v>88326.580799999996</v>
      </c>
      <c r="H5" s="27">
        <f>RA!J9</f>
        <v>22.2138566174152</v>
      </c>
      <c r="I5" s="20">
        <f>VLOOKUP(B5,RMS!B:D,3,FALSE)</f>
        <v>113550.56039369899</v>
      </c>
      <c r="J5" s="21">
        <f>VLOOKUP(B5,RMS!B:E,4,FALSE)</f>
        <v>88326.577246464003</v>
      </c>
      <c r="K5" s="22">
        <f t="shared" si="1"/>
        <v>-2.6893698988715187E-2</v>
      </c>
      <c r="L5" s="22">
        <f t="shared" si="2"/>
        <v>3.5535359929781407E-3</v>
      </c>
    </row>
    <row r="6" spans="1:12" x14ac:dyDescent="0.15">
      <c r="A6" s="59"/>
      <c r="B6" s="12">
        <v>14</v>
      </c>
      <c r="C6" s="56" t="s">
        <v>8</v>
      </c>
      <c r="D6" s="56"/>
      <c r="E6" s="15">
        <f>VLOOKUP(C6,RA!B10:D41,3,0)</f>
        <v>169974.7904</v>
      </c>
      <c r="F6" s="25">
        <f>VLOOKUP(C6,RA!B10:I45,8,0)</f>
        <v>46616.421699999999</v>
      </c>
      <c r="G6" s="16">
        <f t="shared" si="0"/>
        <v>123358.36869999999</v>
      </c>
      <c r="H6" s="27">
        <f>RA!J10</f>
        <v>27.425491503944802</v>
      </c>
      <c r="I6" s="20">
        <f>VLOOKUP(B6,RMS!B:D,3,FALSE)</f>
        <v>169977.07681623899</v>
      </c>
      <c r="J6" s="21">
        <f>VLOOKUP(B6,RMS!B:E,4,FALSE)</f>
        <v>123358.36849316199</v>
      </c>
      <c r="K6" s="22">
        <f t="shared" si="1"/>
        <v>-2.2864162389887497</v>
      </c>
      <c r="L6" s="22">
        <f t="shared" si="2"/>
        <v>2.0683799812104553E-4</v>
      </c>
    </row>
    <row r="7" spans="1:12" x14ac:dyDescent="0.15">
      <c r="A7" s="59"/>
      <c r="B7" s="12">
        <v>15</v>
      </c>
      <c r="C7" s="56" t="s">
        <v>9</v>
      </c>
      <c r="D7" s="56"/>
      <c r="E7" s="15">
        <f>VLOOKUP(C7,RA!B10:D42,3,0)</f>
        <v>89818.415800000002</v>
      </c>
      <c r="F7" s="25">
        <f>VLOOKUP(C7,RA!B11:I46,8,0)</f>
        <v>12430.6945</v>
      </c>
      <c r="G7" s="16">
        <f t="shared" si="0"/>
        <v>77387.721300000005</v>
      </c>
      <c r="H7" s="27">
        <f>RA!J11</f>
        <v>13.839806001120801</v>
      </c>
      <c r="I7" s="20">
        <f>VLOOKUP(B7,RMS!B:D,3,FALSE)</f>
        <v>89818.457276068395</v>
      </c>
      <c r="J7" s="21">
        <f>VLOOKUP(B7,RMS!B:E,4,FALSE)</f>
        <v>77387.721298290606</v>
      </c>
      <c r="K7" s="22">
        <f t="shared" si="1"/>
        <v>-4.1476068392512389E-2</v>
      </c>
      <c r="L7" s="22">
        <f t="shared" si="2"/>
        <v>1.7093989299610257E-6</v>
      </c>
    </row>
    <row r="8" spans="1:12" x14ac:dyDescent="0.15">
      <c r="A8" s="59"/>
      <c r="B8" s="12">
        <v>16</v>
      </c>
      <c r="C8" s="56" t="s">
        <v>10</v>
      </c>
      <c r="D8" s="56"/>
      <c r="E8" s="15">
        <f>VLOOKUP(C8,RA!B12:D43,3,0)</f>
        <v>316910.21669999999</v>
      </c>
      <c r="F8" s="25">
        <f>VLOOKUP(C8,RA!B12:I47,8,0)</f>
        <v>54007.843399999998</v>
      </c>
      <c r="G8" s="16">
        <f t="shared" si="0"/>
        <v>262902.37329999998</v>
      </c>
      <c r="H8" s="27">
        <f>RA!J12</f>
        <v>17.042001347380399</v>
      </c>
      <c r="I8" s="20">
        <f>VLOOKUP(B8,RMS!B:D,3,FALSE)</f>
        <v>316910.20896324801</v>
      </c>
      <c r="J8" s="21">
        <f>VLOOKUP(B8,RMS!B:E,4,FALSE)</f>
        <v>262902.37367350399</v>
      </c>
      <c r="K8" s="22">
        <f t="shared" si="1"/>
        <v>7.7367519843392074E-3</v>
      </c>
      <c r="L8" s="22">
        <f t="shared" si="2"/>
        <v>-3.7350400816649199E-4</v>
      </c>
    </row>
    <row r="9" spans="1:12" x14ac:dyDescent="0.15">
      <c r="A9" s="59"/>
      <c r="B9" s="12">
        <v>17</v>
      </c>
      <c r="C9" s="56" t="s">
        <v>11</v>
      </c>
      <c r="D9" s="56"/>
      <c r="E9" s="15">
        <f>VLOOKUP(C9,RA!B12:D44,3,0)</f>
        <v>328353.71309999999</v>
      </c>
      <c r="F9" s="25">
        <f>VLOOKUP(C9,RA!B13:I48,8,0)</f>
        <v>97051.578299999994</v>
      </c>
      <c r="G9" s="16">
        <f t="shared" si="0"/>
        <v>231302.1348</v>
      </c>
      <c r="H9" s="27">
        <f>RA!J13</f>
        <v>29.5570217201847</v>
      </c>
      <c r="I9" s="20">
        <f>VLOOKUP(B9,RMS!B:D,3,FALSE)</f>
        <v>328353.912845299</v>
      </c>
      <c r="J9" s="21">
        <f>VLOOKUP(B9,RMS!B:E,4,FALSE)</f>
        <v>231302.13493247901</v>
      </c>
      <c r="K9" s="22">
        <f t="shared" si="1"/>
        <v>-0.19974529900355265</v>
      </c>
      <c r="L9" s="22">
        <f t="shared" si="2"/>
        <v>-1.3247900642454624E-4</v>
      </c>
    </row>
    <row r="10" spans="1:12" x14ac:dyDescent="0.15">
      <c r="A10" s="59"/>
      <c r="B10" s="12">
        <v>18</v>
      </c>
      <c r="C10" s="56" t="s">
        <v>12</v>
      </c>
      <c r="D10" s="56"/>
      <c r="E10" s="15">
        <f>VLOOKUP(C10,RA!B14:D45,3,0)</f>
        <v>193413.47810000001</v>
      </c>
      <c r="F10" s="25">
        <f>VLOOKUP(C10,RA!B14:I49,8,0)</f>
        <v>34914.263899999998</v>
      </c>
      <c r="G10" s="16">
        <f t="shared" si="0"/>
        <v>158499.21420000002</v>
      </c>
      <c r="H10" s="27">
        <f>RA!J14</f>
        <v>18.051618864921299</v>
      </c>
      <c r="I10" s="20">
        <f>VLOOKUP(B10,RMS!B:D,3,FALSE)</f>
        <v>193413.467366667</v>
      </c>
      <c r="J10" s="21">
        <f>VLOOKUP(B10,RMS!B:E,4,FALSE)</f>
        <v>158499.21175213699</v>
      </c>
      <c r="K10" s="22">
        <f t="shared" si="1"/>
        <v>1.0733333008829504E-2</v>
      </c>
      <c r="L10" s="22">
        <f t="shared" si="2"/>
        <v>2.4478630220983177E-3</v>
      </c>
    </row>
    <row r="11" spans="1:12" x14ac:dyDescent="0.15">
      <c r="A11" s="59"/>
      <c r="B11" s="12">
        <v>19</v>
      </c>
      <c r="C11" s="56" t="s">
        <v>13</v>
      </c>
      <c r="D11" s="56"/>
      <c r="E11" s="15">
        <f>VLOOKUP(C11,RA!B14:D46,3,0)</f>
        <v>147342.23929999999</v>
      </c>
      <c r="F11" s="25">
        <f>VLOOKUP(C11,RA!B15:I50,8,0)</f>
        <v>34247.760499999997</v>
      </c>
      <c r="G11" s="16">
        <f t="shared" si="0"/>
        <v>113094.47879999998</v>
      </c>
      <c r="H11" s="27">
        <f>RA!J15</f>
        <v>23.243681284271101</v>
      </c>
      <c r="I11" s="20">
        <f>VLOOKUP(B11,RMS!B:D,3,FALSE)</f>
        <v>147342.33297265001</v>
      </c>
      <c r="J11" s="21">
        <f>VLOOKUP(B11,RMS!B:E,4,FALSE)</f>
        <v>113094.481284615</v>
      </c>
      <c r="K11" s="22">
        <f t="shared" si="1"/>
        <v>-9.3672650022199377E-2</v>
      </c>
      <c r="L11" s="22">
        <f t="shared" si="2"/>
        <v>-2.484615019056946E-3</v>
      </c>
    </row>
    <row r="12" spans="1:12" x14ac:dyDescent="0.15">
      <c r="A12" s="59"/>
      <c r="B12" s="12">
        <v>21</v>
      </c>
      <c r="C12" s="56" t="s">
        <v>14</v>
      </c>
      <c r="D12" s="56"/>
      <c r="E12" s="15">
        <f>VLOOKUP(C12,RA!B16:D47,3,0)</f>
        <v>951115.12179999996</v>
      </c>
      <c r="F12" s="25">
        <f>VLOOKUP(C12,RA!B16:I51,8,0)</f>
        <v>26876.2719</v>
      </c>
      <c r="G12" s="16">
        <f t="shared" si="0"/>
        <v>924238.84989999991</v>
      </c>
      <c r="H12" s="27">
        <f>RA!J16</f>
        <v>2.8257643353557702</v>
      </c>
      <c r="I12" s="20">
        <f>VLOOKUP(B12,RMS!B:D,3,FALSE)</f>
        <v>951114.98479999998</v>
      </c>
      <c r="J12" s="21">
        <f>VLOOKUP(B12,RMS!B:E,4,FALSE)</f>
        <v>924238.84990000003</v>
      </c>
      <c r="K12" s="22">
        <f t="shared" si="1"/>
        <v>0.13699999998789281</v>
      </c>
      <c r="L12" s="22">
        <f t="shared" si="2"/>
        <v>0</v>
      </c>
    </row>
    <row r="13" spans="1:12" x14ac:dyDescent="0.15">
      <c r="A13" s="59"/>
      <c r="B13" s="12">
        <v>22</v>
      </c>
      <c r="C13" s="56" t="s">
        <v>15</v>
      </c>
      <c r="D13" s="56"/>
      <c r="E13" s="15">
        <f>VLOOKUP(C13,RA!B16:D48,3,0)</f>
        <v>447005.4</v>
      </c>
      <c r="F13" s="25">
        <f>VLOOKUP(C13,RA!B17:I52,8,0)</f>
        <v>49635.898399999998</v>
      </c>
      <c r="G13" s="16">
        <f t="shared" si="0"/>
        <v>397369.50160000002</v>
      </c>
      <c r="H13" s="27">
        <f>RA!J17</f>
        <v>11.104093686563999</v>
      </c>
      <c r="I13" s="20">
        <f>VLOOKUP(B13,RMS!B:D,3,FALSE)</f>
        <v>447005.44169487199</v>
      </c>
      <c r="J13" s="21">
        <f>VLOOKUP(B13,RMS!B:E,4,FALSE)</f>
        <v>397369.501741026</v>
      </c>
      <c r="K13" s="22">
        <f t="shared" si="1"/>
        <v>-4.1694871964864433E-2</v>
      </c>
      <c r="L13" s="22">
        <f t="shared" si="2"/>
        <v>-1.4102598652243614E-4</v>
      </c>
    </row>
    <row r="14" spans="1:12" x14ac:dyDescent="0.15">
      <c r="A14" s="59"/>
      <c r="B14" s="12">
        <v>23</v>
      </c>
      <c r="C14" s="56" t="s">
        <v>16</v>
      </c>
      <c r="D14" s="56"/>
      <c r="E14" s="15">
        <f>VLOOKUP(C14,RA!B18:D49,3,0)</f>
        <v>1885275.1713</v>
      </c>
      <c r="F14" s="25">
        <f>VLOOKUP(C14,RA!B18:I53,8,0)</f>
        <v>234650.2892</v>
      </c>
      <c r="G14" s="16">
        <f t="shared" si="0"/>
        <v>1650624.8821</v>
      </c>
      <c r="H14" s="27">
        <f>RA!J18</f>
        <v>12.446474274532299</v>
      </c>
      <c r="I14" s="20">
        <f>VLOOKUP(B14,RMS!B:D,3,FALSE)</f>
        <v>1885275.6805034201</v>
      </c>
      <c r="J14" s="21">
        <f>VLOOKUP(B14,RMS!B:E,4,FALSE)</f>
        <v>1650624.3921999999</v>
      </c>
      <c r="K14" s="22">
        <f t="shared" si="1"/>
        <v>-0.5092034200206399</v>
      </c>
      <c r="L14" s="22">
        <f t="shared" si="2"/>
        <v>0.48990000016056001</v>
      </c>
    </row>
    <row r="15" spans="1:12" x14ac:dyDescent="0.15">
      <c r="A15" s="59"/>
      <c r="B15" s="12">
        <v>24</v>
      </c>
      <c r="C15" s="56" t="s">
        <v>17</v>
      </c>
      <c r="D15" s="56"/>
      <c r="E15" s="15">
        <f>VLOOKUP(C15,RA!B18:D50,3,0)</f>
        <v>660992.56019999995</v>
      </c>
      <c r="F15" s="25">
        <f>VLOOKUP(C15,RA!B19:I54,8,0)</f>
        <v>30068.5533</v>
      </c>
      <c r="G15" s="16">
        <f t="shared" si="0"/>
        <v>630924.00689999992</v>
      </c>
      <c r="H15" s="27">
        <f>RA!J19</f>
        <v>4.5490002627112798</v>
      </c>
      <c r="I15" s="20">
        <f>VLOOKUP(B15,RMS!B:D,3,FALSE)</f>
        <v>660992.58032307704</v>
      </c>
      <c r="J15" s="21">
        <f>VLOOKUP(B15,RMS!B:E,4,FALSE)</f>
        <v>630924.00619829097</v>
      </c>
      <c r="K15" s="22">
        <f t="shared" si="1"/>
        <v>-2.0123077090829611E-2</v>
      </c>
      <c r="L15" s="22">
        <f t="shared" si="2"/>
        <v>7.017089519649744E-4</v>
      </c>
    </row>
    <row r="16" spans="1:12" x14ac:dyDescent="0.15">
      <c r="A16" s="59"/>
      <c r="B16" s="12">
        <v>25</v>
      </c>
      <c r="C16" s="56" t="s">
        <v>18</v>
      </c>
      <c r="D16" s="56"/>
      <c r="E16" s="15">
        <f>VLOOKUP(C16,RA!B20:D51,3,0)</f>
        <v>954213.49509999994</v>
      </c>
      <c r="F16" s="25">
        <f>VLOOKUP(C16,RA!B20:I55,8,0)</f>
        <v>73526.979399999997</v>
      </c>
      <c r="G16" s="16">
        <f t="shared" si="0"/>
        <v>880686.51569999999</v>
      </c>
      <c r="H16" s="27">
        <f>RA!J20</f>
        <v>7.7055061343787097</v>
      </c>
      <c r="I16" s="20">
        <f>VLOOKUP(B16,RMS!B:D,3,FALSE)</f>
        <v>954213.65549999999</v>
      </c>
      <c r="J16" s="21">
        <f>VLOOKUP(B16,RMS!B:E,4,FALSE)</f>
        <v>880686.51569999999</v>
      </c>
      <c r="K16" s="22">
        <f t="shared" si="1"/>
        <v>-0.16040000005159527</v>
      </c>
      <c r="L16" s="22">
        <f t="shared" si="2"/>
        <v>0</v>
      </c>
    </row>
    <row r="17" spans="1:12" x14ac:dyDescent="0.15">
      <c r="A17" s="59"/>
      <c r="B17" s="12">
        <v>26</v>
      </c>
      <c r="C17" s="56" t="s">
        <v>19</v>
      </c>
      <c r="D17" s="56"/>
      <c r="E17" s="15">
        <f>VLOOKUP(C17,RA!B20:D52,3,0)</f>
        <v>322334.08049999998</v>
      </c>
      <c r="F17" s="25">
        <f>VLOOKUP(C17,RA!B21:I56,8,0)</f>
        <v>34970.280500000001</v>
      </c>
      <c r="G17" s="16">
        <f t="shared" si="0"/>
        <v>287363.8</v>
      </c>
      <c r="H17" s="27">
        <f>RA!J21</f>
        <v>10.849079453762601</v>
      </c>
      <c r="I17" s="20">
        <f>VLOOKUP(B17,RMS!B:D,3,FALSE)</f>
        <v>322333.84253868798</v>
      </c>
      <c r="J17" s="21">
        <f>VLOOKUP(B17,RMS!B:E,4,FALSE)</f>
        <v>287363.79980401602</v>
      </c>
      <c r="K17" s="22">
        <f t="shared" si="1"/>
        <v>0.23796131199924275</v>
      </c>
      <c r="L17" s="22">
        <f t="shared" si="2"/>
        <v>1.9598397193476558E-4</v>
      </c>
    </row>
    <row r="18" spans="1:12" x14ac:dyDescent="0.15">
      <c r="A18" s="59"/>
      <c r="B18" s="12">
        <v>27</v>
      </c>
      <c r="C18" s="56" t="s">
        <v>20</v>
      </c>
      <c r="D18" s="56"/>
      <c r="E18" s="15">
        <f>VLOOKUP(C18,RA!B22:D53,3,0)</f>
        <v>1346494.8108999999</v>
      </c>
      <c r="F18" s="25">
        <f>VLOOKUP(C18,RA!B22:I57,8,0)</f>
        <v>160625.28150000001</v>
      </c>
      <c r="G18" s="16">
        <f t="shared" si="0"/>
        <v>1185869.5293999999</v>
      </c>
      <c r="H18" s="27">
        <f>RA!J22</f>
        <v>11.929142258828101</v>
      </c>
      <c r="I18" s="20">
        <f>VLOOKUP(B18,RMS!B:D,3,FALSE)</f>
        <v>1346494.7332333301</v>
      </c>
      <c r="J18" s="21">
        <f>VLOOKUP(B18,RMS!B:E,4,FALSE)</f>
        <v>1185869.5308999999</v>
      </c>
      <c r="K18" s="22">
        <f t="shared" si="1"/>
        <v>7.766666985116899E-2</v>
      </c>
      <c r="L18" s="22">
        <f t="shared" si="2"/>
        <v>-1.500000013038516E-3</v>
      </c>
    </row>
    <row r="19" spans="1:12" x14ac:dyDescent="0.15">
      <c r="A19" s="59"/>
      <c r="B19" s="12">
        <v>29</v>
      </c>
      <c r="C19" s="56" t="s">
        <v>21</v>
      </c>
      <c r="D19" s="56"/>
      <c r="E19" s="15">
        <f>VLOOKUP(C19,RA!B22:D54,3,0)</f>
        <v>3019524.4816999999</v>
      </c>
      <c r="F19" s="25">
        <f>VLOOKUP(C19,RA!B23:I58,8,0)</f>
        <v>282973.29950000002</v>
      </c>
      <c r="G19" s="16">
        <f t="shared" si="0"/>
        <v>2736551.1821999997</v>
      </c>
      <c r="H19" s="27">
        <f>RA!J23</f>
        <v>9.3714523997065005</v>
      </c>
      <c r="I19" s="20">
        <f>VLOOKUP(B19,RMS!B:D,3,FALSE)</f>
        <v>3019525.5450623902</v>
      </c>
      <c r="J19" s="21">
        <f>VLOOKUP(B19,RMS!B:E,4,FALSE)</f>
        <v>2736551.2191162398</v>
      </c>
      <c r="K19" s="22">
        <f t="shared" si="1"/>
        <v>-1.063362390268594</v>
      </c>
      <c r="L19" s="22">
        <f t="shared" si="2"/>
        <v>-3.6916240118443966E-2</v>
      </c>
    </row>
    <row r="20" spans="1:12" x14ac:dyDescent="0.15">
      <c r="A20" s="59"/>
      <c r="B20" s="12">
        <v>31</v>
      </c>
      <c r="C20" s="56" t="s">
        <v>22</v>
      </c>
      <c r="D20" s="56"/>
      <c r="E20" s="15">
        <f>VLOOKUP(C20,RA!B24:D55,3,0)</f>
        <v>267249.95159999997</v>
      </c>
      <c r="F20" s="25">
        <f>VLOOKUP(C20,RA!B24:I59,8,0)</f>
        <v>47291.988299999997</v>
      </c>
      <c r="G20" s="16">
        <f t="shared" si="0"/>
        <v>219957.96329999997</v>
      </c>
      <c r="H20" s="27">
        <f>RA!J24</f>
        <v>17.695789285224301</v>
      </c>
      <c r="I20" s="20">
        <f>VLOOKUP(B20,RMS!B:D,3,FALSE)</f>
        <v>267249.93887806498</v>
      </c>
      <c r="J20" s="21">
        <f>VLOOKUP(B20,RMS!B:E,4,FALSE)</f>
        <v>219957.949384737</v>
      </c>
      <c r="K20" s="22">
        <f t="shared" si="1"/>
        <v>1.2721934996079654E-2</v>
      </c>
      <c r="L20" s="22">
        <f t="shared" si="2"/>
        <v>1.3915262970840558E-2</v>
      </c>
    </row>
    <row r="21" spans="1:12" x14ac:dyDescent="0.15">
      <c r="A21" s="59"/>
      <c r="B21" s="12">
        <v>32</v>
      </c>
      <c r="C21" s="56" t="s">
        <v>23</v>
      </c>
      <c r="D21" s="56"/>
      <c r="E21" s="15">
        <f>VLOOKUP(C21,RA!B24:D56,3,0)</f>
        <v>226612.04120000001</v>
      </c>
      <c r="F21" s="25">
        <f>VLOOKUP(C21,RA!B25:I60,8,0)</f>
        <v>17396.209299999999</v>
      </c>
      <c r="G21" s="16">
        <f t="shared" si="0"/>
        <v>209215.83190000002</v>
      </c>
      <c r="H21" s="27">
        <f>RA!J25</f>
        <v>7.6766482521759301</v>
      </c>
      <c r="I21" s="20">
        <f>VLOOKUP(B21,RMS!B:D,3,FALSE)</f>
        <v>226612.04406155401</v>
      </c>
      <c r="J21" s="21">
        <f>VLOOKUP(B21,RMS!B:E,4,FALSE)</f>
        <v>209215.82734896301</v>
      </c>
      <c r="K21" s="22">
        <f t="shared" si="1"/>
        <v>-2.861554006813094E-3</v>
      </c>
      <c r="L21" s="22">
        <f t="shared" si="2"/>
        <v>4.5510370109695941E-3</v>
      </c>
    </row>
    <row r="22" spans="1:12" x14ac:dyDescent="0.15">
      <c r="A22" s="59"/>
      <c r="B22" s="12">
        <v>33</v>
      </c>
      <c r="C22" s="56" t="s">
        <v>24</v>
      </c>
      <c r="D22" s="56"/>
      <c r="E22" s="15">
        <f>VLOOKUP(C22,RA!B26:D57,3,0)</f>
        <v>551760.67779999995</v>
      </c>
      <c r="F22" s="25">
        <f>VLOOKUP(C22,RA!B26:I61,8,0)</f>
        <v>125356.42</v>
      </c>
      <c r="G22" s="16">
        <f t="shared" si="0"/>
        <v>426404.25779999996</v>
      </c>
      <c r="H22" s="27">
        <f>RA!J26</f>
        <v>22.719346456479201</v>
      </c>
      <c r="I22" s="20">
        <f>VLOOKUP(B22,RMS!B:D,3,FALSE)</f>
        <v>551760.61357219599</v>
      </c>
      <c r="J22" s="21">
        <f>VLOOKUP(B22,RMS!B:E,4,FALSE)</f>
        <v>426404.30371453799</v>
      </c>
      <c r="K22" s="22">
        <f t="shared" si="1"/>
        <v>6.422780395951122E-2</v>
      </c>
      <c r="L22" s="22">
        <f t="shared" si="2"/>
        <v>-4.591453803004697E-2</v>
      </c>
    </row>
    <row r="23" spans="1:12" x14ac:dyDescent="0.15">
      <c r="A23" s="59"/>
      <c r="B23" s="12">
        <v>34</v>
      </c>
      <c r="C23" s="56" t="s">
        <v>25</v>
      </c>
      <c r="D23" s="56"/>
      <c r="E23" s="15">
        <f>VLOOKUP(C23,RA!B26:D58,3,0)</f>
        <v>250493.1403</v>
      </c>
      <c r="F23" s="25">
        <f>VLOOKUP(C23,RA!B27:I62,8,0)</f>
        <v>82002.355200000005</v>
      </c>
      <c r="G23" s="16">
        <f t="shared" si="0"/>
        <v>168490.78509999998</v>
      </c>
      <c r="H23" s="27">
        <f>RA!J27</f>
        <v>32.736367591460102</v>
      </c>
      <c r="I23" s="20">
        <f>VLOOKUP(B23,RMS!B:D,3,FALSE)</f>
        <v>250493.08863280399</v>
      </c>
      <c r="J23" s="21">
        <f>VLOOKUP(B23,RMS!B:E,4,FALSE)</f>
        <v>168490.79190104301</v>
      </c>
      <c r="K23" s="22">
        <f t="shared" si="1"/>
        <v>5.1667196006746963E-2</v>
      </c>
      <c r="L23" s="22">
        <f t="shared" si="2"/>
        <v>-6.8010430259164423E-3</v>
      </c>
    </row>
    <row r="24" spans="1:12" x14ac:dyDescent="0.15">
      <c r="A24" s="59"/>
      <c r="B24" s="12">
        <v>35</v>
      </c>
      <c r="C24" s="56" t="s">
        <v>26</v>
      </c>
      <c r="D24" s="56"/>
      <c r="E24" s="15">
        <f>VLOOKUP(C24,RA!B28:D59,3,0)</f>
        <v>757005.69949999999</v>
      </c>
      <c r="F24" s="25">
        <f>VLOOKUP(C24,RA!B28:I63,8,0)</f>
        <v>46649.8557</v>
      </c>
      <c r="G24" s="16">
        <f t="shared" si="0"/>
        <v>710355.84380000003</v>
      </c>
      <c r="H24" s="27">
        <f>RA!J28</f>
        <v>6.16241802813534</v>
      </c>
      <c r="I24" s="20">
        <f>VLOOKUP(B24,RMS!B:D,3,FALSE)</f>
        <v>757005.69926194695</v>
      </c>
      <c r="J24" s="21">
        <f>VLOOKUP(B24,RMS!B:E,4,FALSE)</f>
        <v>710355.83202831901</v>
      </c>
      <c r="K24" s="22">
        <f t="shared" si="1"/>
        <v>2.3805303499102592E-4</v>
      </c>
      <c r="L24" s="22">
        <f t="shared" si="2"/>
        <v>1.177168102003634E-2</v>
      </c>
    </row>
    <row r="25" spans="1:12" x14ac:dyDescent="0.15">
      <c r="A25" s="59"/>
      <c r="B25" s="12">
        <v>36</v>
      </c>
      <c r="C25" s="56" t="s">
        <v>27</v>
      </c>
      <c r="D25" s="56"/>
      <c r="E25" s="15">
        <f>VLOOKUP(C25,RA!B28:D60,3,0)</f>
        <v>591228.80570000003</v>
      </c>
      <c r="F25" s="25">
        <f>VLOOKUP(C25,RA!B29:I64,8,0)</f>
        <v>96523.904899999994</v>
      </c>
      <c r="G25" s="16">
        <f t="shared" si="0"/>
        <v>494704.90080000006</v>
      </c>
      <c r="H25" s="27">
        <f>RA!J29</f>
        <v>16.3259814084529</v>
      </c>
      <c r="I25" s="20">
        <f>VLOOKUP(B25,RMS!B:D,3,FALSE)</f>
        <v>591228.80305752205</v>
      </c>
      <c r="J25" s="21">
        <f>VLOOKUP(B25,RMS!B:E,4,FALSE)</f>
        <v>494704.87930142699</v>
      </c>
      <c r="K25" s="22">
        <f t="shared" si="1"/>
        <v>2.642477978952229E-3</v>
      </c>
      <c r="L25" s="22">
        <f t="shared" si="2"/>
        <v>2.1498573070857674E-2</v>
      </c>
    </row>
    <row r="26" spans="1:12" x14ac:dyDescent="0.15">
      <c r="A26" s="59"/>
      <c r="B26" s="12">
        <v>37</v>
      </c>
      <c r="C26" s="56" t="s">
        <v>28</v>
      </c>
      <c r="D26" s="56"/>
      <c r="E26" s="15">
        <f>VLOOKUP(C26,RA!B30:D61,3,0)</f>
        <v>1180465.0019</v>
      </c>
      <c r="F26" s="25">
        <f>VLOOKUP(C26,RA!B30:I65,8,0)</f>
        <v>90796.448300000004</v>
      </c>
      <c r="G26" s="16">
        <f t="shared" si="0"/>
        <v>1089668.5536</v>
      </c>
      <c r="H26" s="27">
        <f>RA!J30</f>
        <v>7.6915832450652903</v>
      </c>
      <c r="I26" s="20">
        <f>VLOOKUP(B26,RMS!B:D,3,FALSE)</f>
        <v>1180464.99480796</v>
      </c>
      <c r="J26" s="21">
        <f>VLOOKUP(B26,RMS!B:E,4,FALSE)</f>
        <v>1089668.5300565001</v>
      </c>
      <c r="K26" s="22">
        <f t="shared" si="1"/>
        <v>7.0920400321483612E-3</v>
      </c>
      <c r="L26" s="22">
        <f t="shared" si="2"/>
        <v>2.3543499875813723E-2</v>
      </c>
    </row>
    <row r="27" spans="1:12" x14ac:dyDescent="0.15">
      <c r="A27" s="59"/>
      <c r="B27" s="12">
        <v>38</v>
      </c>
      <c r="C27" s="56" t="s">
        <v>29</v>
      </c>
      <c r="D27" s="56"/>
      <c r="E27" s="15">
        <f>VLOOKUP(C27,RA!B30:D62,3,0)</f>
        <v>789746.3112</v>
      </c>
      <c r="F27" s="25">
        <f>VLOOKUP(C27,RA!B31:I66,8,0)</f>
        <v>27191.6895</v>
      </c>
      <c r="G27" s="16">
        <f t="shared" si="0"/>
        <v>762554.62170000002</v>
      </c>
      <c r="H27" s="27">
        <f>RA!J31</f>
        <v>3.4430916756904999</v>
      </c>
      <c r="I27" s="20">
        <f>VLOOKUP(B27,RMS!B:D,3,FALSE)</f>
        <v>789746.222372566</v>
      </c>
      <c r="J27" s="21">
        <f>VLOOKUP(B27,RMS!B:E,4,FALSE)</f>
        <v>762554.59860530996</v>
      </c>
      <c r="K27" s="22">
        <f t="shared" si="1"/>
        <v>8.8827433995902538E-2</v>
      </c>
      <c r="L27" s="22">
        <f t="shared" si="2"/>
        <v>2.3094690055586398E-2</v>
      </c>
    </row>
    <row r="28" spans="1:12" x14ac:dyDescent="0.15">
      <c r="A28" s="59"/>
      <c r="B28" s="12">
        <v>39</v>
      </c>
      <c r="C28" s="56" t="s">
        <v>30</v>
      </c>
      <c r="D28" s="56"/>
      <c r="E28" s="15">
        <f>VLOOKUP(C28,RA!B32:D63,3,0)</f>
        <v>134073.3187</v>
      </c>
      <c r="F28" s="25">
        <f>VLOOKUP(C28,RA!B32:I67,8,0)</f>
        <v>34908.080399999999</v>
      </c>
      <c r="G28" s="16">
        <f t="shared" si="0"/>
        <v>99165.238299999997</v>
      </c>
      <c r="H28" s="27">
        <f>RA!J32</f>
        <v>26.036560248135299</v>
      </c>
      <c r="I28" s="20">
        <f>VLOOKUP(B28,RMS!B:D,3,FALSE)</f>
        <v>134073.26113610901</v>
      </c>
      <c r="J28" s="21">
        <f>VLOOKUP(B28,RMS!B:E,4,FALSE)</f>
        <v>99165.226338808905</v>
      </c>
      <c r="K28" s="22">
        <f t="shared" si="1"/>
        <v>5.7563890994060785E-2</v>
      </c>
      <c r="L28" s="22">
        <f t="shared" si="2"/>
        <v>1.1961191092268564E-2</v>
      </c>
    </row>
    <row r="29" spans="1:12" x14ac:dyDescent="0.15">
      <c r="A29" s="59"/>
      <c r="B29" s="12">
        <v>40</v>
      </c>
      <c r="C29" s="56" t="s">
        <v>31</v>
      </c>
      <c r="D29" s="5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59"/>
      <c r="B31" s="12">
        <v>42</v>
      </c>
      <c r="C31" s="56" t="s">
        <v>32</v>
      </c>
      <c r="D31" s="56"/>
      <c r="E31" s="15">
        <f>VLOOKUP(C31,RA!B34:D66,3,0)</f>
        <v>109867.92449999999</v>
      </c>
      <c r="F31" s="25">
        <f>VLOOKUP(C31,RA!B35:I70,8,0)</f>
        <v>20554.846099999999</v>
      </c>
      <c r="G31" s="16">
        <f t="shared" si="0"/>
        <v>89313.078399999999</v>
      </c>
      <c r="H31" s="27">
        <f>RA!J35</f>
        <v>18.708686992626301</v>
      </c>
      <c r="I31" s="20">
        <f>VLOOKUP(B31,RMS!B:D,3,FALSE)</f>
        <v>109867.9241</v>
      </c>
      <c r="J31" s="21">
        <f>VLOOKUP(B31,RMS!B:E,4,FALSE)</f>
        <v>89313.079199999993</v>
      </c>
      <c r="K31" s="22">
        <f t="shared" si="1"/>
        <v>3.9999998989515007E-4</v>
      </c>
      <c r="L31" s="22">
        <f t="shared" si="2"/>
        <v>-7.9999999434221536E-4</v>
      </c>
    </row>
    <row r="32" spans="1:12" x14ac:dyDescent="0.15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59"/>
      <c r="B35" s="12">
        <v>75</v>
      </c>
      <c r="C35" s="56" t="s">
        <v>33</v>
      </c>
      <c r="D35" s="56"/>
      <c r="E35" s="15">
        <f>VLOOKUP(C35,RA!B8:D70,3,0)</f>
        <v>253019.658</v>
      </c>
      <c r="F35" s="25">
        <f>VLOOKUP(C35,RA!B8:I74,8,0)</f>
        <v>12475.370699999999</v>
      </c>
      <c r="G35" s="16">
        <f t="shared" si="0"/>
        <v>240544.2873</v>
      </c>
      <c r="H35" s="27">
        <f>RA!J39</f>
        <v>4.9305934561021303</v>
      </c>
      <c r="I35" s="20">
        <f>VLOOKUP(B35,RMS!B:D,3,FALSE)</f>
        <v>253019.65811965801</v>
      </c>
      <c r="J35" s="21">
        <f>VLOOKUP(B35,RMS!B:E,4,FALSE)</f>
        <v>240544.290598291</v>
      </c>
      <c r="K35" s="22">
        <f t="shared" si="1"/>
        <v>-1.1965801240876317E-4</v>
      </c>
      <c r="L35" s="22">
        <f t="shared" si="2"/>
        <v>-3.2982910051941872E-3</v>
      </c>
    </row>
    <row r="36" spans="1:12" x14ac:dyDescent="0.15">
      <c r="A36" s="59"/>
      <c r="B36" s="12">
        <v>76</v>
      </c>
      <c r="C36" s="56" t="s">
        <v>34</v>
      </c>
      <c r="D36" s="56"/>
      <c r="E36" s="15">
        <f>VLOOKUP(C36,RA!B8:D71,3,0)</f>
        <v>622873.51740000001</v>
      </c>
      <c r="F36" s="25">
        <f>VLOOKUP(C36,RA!B8:I75,8,0)</f>
        <v>34147.942300000002</v>
      </c>
      <c r="G36" s="16">
        <f t="shared" si="0"/>
        <v>588725.57510000002</v>
      </c>
      <c r="H36" s="27">
        <f>RA!J40</f>
        <v>5.4823236734386196</v>
      </c>
      <c r="I36" s="20">
        <f>VLOOKUP(B36,RMS!B:D,3,FALSE)</f>
        <v>622873.50969572598</v>
      </c>
      <c r="J36" s="21">
        <f>VLOOKUP(B36,RMS!B:E,4,FALSE)</f>
        <v>588725.57430427405</v>
      </c>
      <c r="K36" s="22">
        <f t="shared" si="1"/>
        <v>7.7042740304023027E-3</v>
      </c>
      <c r="L36" s="22">
        <f t="shared" si="2"/>
        <v>7.9572596587240696E-4</v>
      </c>
    </row>
    <row r="37" spans="1:12" x14ac:dyDescent="0.15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59"/>
      <c r="B39" s="12">
        <v>99</v>
      </c>
      <c r="C39" s="56" t="s">
        <v>35</v>
      </c>
      <c r="D39" s="56"/>
      <c r="E39" s="15">
        <f>VLOOKUP(C39,RA!B8:D74,3,0)</f>
        <v>14814.805899999999</v>
      </c>
      <c r="F39" s="25">
        <f>VLOOKUP(C39,RA!B8:I78,8,0)</f>
        <v>1693.8768</v>
      </c>
      <c r="G39" s="16">
        <f t="shared" si="0"/>
        <v>13120.929099999999</v>
      </c>
      <c r="H39" s="27">
        <f>RA!J43</f>
        <v>11.4336752802141</v>
      </c>
      <c r="I39" s="20">
        <f>VLOOKUP(B39,RMS!B:D,3,FALSE)</f>
        <v>14814.8058391952</v>
      </c>
      <c r="J39" s="21">
        <f>VLOOKUP(B39,RMS!B:E,4,FALSE)</f>
        <v>13120.9295060888</v>
      </c>
      <c r="K39" s="22">
        <f t="shared" si="1"/>
        <v>6.0804799431934953E-5</v>
      </c>
      <c r="L39" s="22">
        <f t="shared" si="2"/>
        <v>-4.0608880044601392E-4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XFD1048576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 x14ac:dyDescent="0.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 x14ac:dyDescent="0.2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 x14ac:dyDescent="0.25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 x14ac:dyDescent="0.2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 x14ac:dyDescent="0.2">
      <c r="A7" s="67" t="s">
        <v>5</v>
      </c>
      <c r="B7" s="68"/>
      <c r="C7" s="69"/>
      <c r="D7" s="44">
        <v>17331511.388700001</v>
      </c>
      <c r="E7" s="44">
        <v>24946290</v>
      </c>
      <c r="F7" s="45">
        <v>69.4753063028611</v>
      </c>
      <c r="G7" s="44">
        <v>17293944.552700002</v>
      </c>
      <c r="H7" s="45">
        <v>0.21722537553836599</v>
      </c>
      <c r="I7" s="44">
        <v>1998454.5045</v>
      </c>
      <c r="J7" s="45">
        <v>11.5307572414197</v>
      </c>
      <c r="K7" s="44">
        <v>1850753.1277000001</v>
      </c>
      <c r="L7" s="45">
        <v>10.7017408437976</v>
      </c>
      <c r="M7" s="45">
        <v>7.9806093308378998E-2</v>
      </c>
      <c r="N7" s="44">
        <v>166423892.74439999</v>
      </c>
      <c r="O7" s="44">
        <v>3333080564.4920998</v>
      </c>
      <c r="P7" s="44">
        <v>1017365</v>
      </c>
      <c r="Q7" s="44">
        <v>1039614</v>
      </c>
      <c r="R7" s="45">
        <v>-2.14012123730538</v>
      </c>
      <c r="S7" s="44">
        <v>17.035686689339599</v>
      </c>
      <c r="T7" s="44">
        <v>16.850786505856998</v>
      </c>
      <c r="U7" s="46">
        <v>1.0853697115617</v>
      </c>
    </row>
    <row r="8" spans="1:23" ht="12" thickBot="1" x14ac:dyDescent="0.2">
      <c r="A8" s="70">
        <v>41798</v>
      </c>
      <c r="B8" s="60" t="s">
        <v>6</v>
      </c>
      <c r="C8" s="61"/>
      <c r="D8" s="47">
        <v>635982.02659999998</v>
      </c>
      <c r="E8" s="47">
        <v>563412</v>
      </c>
      <c r="F8" s="48">
        <v>112.880454551909</v>
      </c>
      <c r="G8" s="47">
        <v>438421.83559999999</v>
      </c>
      <c r="H8" s="48">
        <v>45.061667772461703</v>
      </c>
      <c r="I8" s="47">
        <v>163646.1483</v>
      </c>
      <c r="J8" s="48">
        <v>25.73125362911</v>
      </c>
      <c r="K8" s="47">
        <v>81811.973599999998</v>
      </c>
      <c r="L8" s="48">
        <v>18.660560892921001</v>
      </c>
      <c r="M8" s="48">
        <v>1.0002713673686501</v>
      </c>
      <c r="N8" s="47">
        <v>5059422.5972999996</v>
      </c>
      <c r="O8" s="47">
        <v>127634690.06559999</v>
      </c>
      <c r="P8" s="47">
        <v>28655</v>
      </c>
      <c r="Q8" s="47">
        <v>29008</v>
      </c>
      <c r="R8" s="48">
        <v>-1.2169056811913901</v>
      </c>
      <c r="S8" s="47">
        <v>22.194452158436601</v>
      </c>
      <c r="T8" s="47">
        <v>21.901536869139498</v>
      </c>
      <c r="U8" s="49">
        <v>1.3197680537732299</v>
      </c>
    </row>
    <row r="9" spans="1:23" ht="12" thickBot="1" x14ac:dyDescent="0.2">
      <c r="A9" s="71"/>
      <c r="B9" s="60" t="s">
        <v>7</v>
      </c>
      <c r="C9" s="61"/>
      <c r="D9" s="47">
        <v>113550.53350000001</v>
      </c>
      <c r="E9" s="47">
        <v>96428</v>
      </c>
      <c r="F9" s="48">
        <v>117.756806632928</v>
      </c>
      <c r="G9" s="47">
        <v>67314.9041</v>
      </c>
      <c r="H9" s="48">
        <v>68.685575680705796</v>
      </c>
      <c r="I9" s="47">
        <v>25223.952700000002</v>
      </c>
      <c r="J9" s="48">
        <v>22.2138566174152</v>
      </c>
      <c r="K9" s="47">
        <v>14062.687099999999</v>
      </c>
      <c r="L9" s="48">
        <v>20.890896730847501</v>
      </c>
      <c r="M9" s="48">
        <v>0.79367943840548105</v>
      </c>
      <c r="N9" s="47">
        <v>1007858.7736</v>
      </c>
      <c r="O9" s="47">
        <v>21589861.766199999</v>
      </c>
      <c r="P9" s="47">
        <v>6529</v>
      </c>
      <c r="Q9" s="47">
        <v>7054</v>
      </c>
      <c r="R9" s="48">
        <v>-7.4425857669407502</v>
      </c>
      <c r="S9" s="47">
        <v>17.391719022821299</v>
      </c>
      <c r="T9" s="47">
        <v>17.109035256592001</v>
      </c>
      <c r="U9" s="49">
        <v>1.62539290025511</v>
      </c>
    </row>
    <row r="10" spans="1:23" ht="12" thickBot="1" x14ac:dyDescent="0.2">
      <c r="A10" s="71"/>
      <c r="B10" s="60" t="s">
        <v>8</v>
      </c>
      <c r="C10" s="61"/>
      <c r="D10" s="47">
        <v>169974.7904</v>
      </c>
      <c r="E10" s="47">
        <v>170511</v>
      </c>
      <c r="F10" s="48">
        <v>99.685527854507896</v>
      </c>
      <c r="G10" s="47">
        <v>117554.1878</v>
      </c>
      <c r="H10" s="48">
        <v>44.592713863316703</v>
      </c>
      <c r="I10" s="47">
        <v>46616.421699999999</v>
      </c>
      <c r="J10" s="48">
        <v>27.425491503944802</v>
      </c>
      <c r="K10" s="47">
        <v>25659.401099999999</v>
      </c>
      <c r="L10" s="48">
        <v>21.827721819366801</v>
      </c>
      <c r="M10" s="48">
        <v>0.816738493557435</v>
      </c>
      <c r="N10" s="47">
        <v>2507463.5093</v>
      </c>
      <c r="O10" s="47">
        <v>32621259.709800001</v>
      </c>
      <c r="P10" s="47">
        <v>97376</v>
      </c>
      <c r="Q10" s="47">
        <v>99318</v>
      </c>
      <c r="R10" s="48">
        <v>-1.9553353873416699</v>
      </c>
      <c r="S10" s="47">
        <v>1.7455511666118999</v>
      </c>
      <c r="T10" s="47">
        <v>1.87425575424394</v>
      </c>
      <c r="U10" s="49">
        <v>-7.3732921780724698</v>
      </c>
    </row>
    <row r="11" spans="1:23" ht="12" thickBot="1" x14ac:dyDescent="0.2">
      <c r="A11" s="71"/>
      <c r="B11" s="60" t="s">
        <v>9</v>
      </c>
      <c r="C11" s="61"/>
      <c r="D11" s="47">
        <v>89818.415800000002</v>
      </c>
      <c r="E11" s="47">
        <v>74087</v>
      </c>
      <c r="F11" s="48">
        <v>121.23370604829501</v>
      </c>
      <c r="G11" s="47">
        <v>55937.475400000003</v>
      </c>
      <c r="H11" s="48">
        <v>60.569305564333703</v>
      </c>
      <c r="I11" s="47">
        <v>12430.6945</v>
      </c>
      <c r="J11" s="48">
        <v>13.839806001120801</v>
      </c>
      <c r="K11" s="47">
        <v>13914.3595</v>
      </c>
      <c r="L11" s="48">
        <v>24.874843565070901</v>
      </c>
      <c r="M11" s="48">
        <v>-0.106628336000662</v>
      </c>
      <c r="N11" s="47">
        <v>761501.59950000001</v>
      </c>
      <c r="O11" s="47">
        <v>13560429.2137</v>
      </c>
      <c r="P11" s="47">
        <v>4472</v>
      </c>
      <c r="Q11" s="47">
        <v>4352</v>
      </c>
      <c r="R11" s="48">
        <v>2.7573529411764701</v>
      </c>
      <c r="S11" s="47">
        <v>20.084618917710198</v>
      </c>
      <c r="T11" s="47">
        <v>19.664328883272098</v>
      </c>
      <c r="U11" s="49">
        <v>2.0925965095983599</v>
      </c>
    </row>
    <row r="12" spans="1:23" ht="12" thickBot="1" x14ac:dyDescent="0.2">
      <c r="A12" s="71"/>
      <c r="B12" s="60" t="s">
        <v>10</v>
      </c>
      <c r="C12" s="61"/>
      <c r="D12" s="47">
        <v>316910.21669999999</v>
      </c>
      <c r="E12" s="47">
        <v>300170</v>
      </c>
      <c r="F12" s="48">
        <v>105.57691198321</v>
      </c>
      <c r="G12" s="47">
        <v>244041.15770000001</v>
      </c>
      <c r="H12" s="48">
        <v>29.859331797457699</v>
      </c>
      <c r="I12" s="47">
        <v>54007.843399999998</v>
      </c>
      <c r="J12" s="48">
        <v>17.042001347380399</v>
      </c>
      <c r="K12" s="47">
        <v>13294.2451</v>
      </c>
      <c r="L12" s="48">
        <v>5.4475422200474197</v>
      </c>
      <c r="M12" s="48">
        <v>3.06249794506948</v>
      </c>
      <c r="N12" s="47">
        <v>2926535.6098000002</v>
      </c>
      <c r="O12" s="47">
        <v>40383925.630099997</v>
      </c>
      <c r="P12" s="47">
        <v>3504</v>
      </c>
      <c r="Q12" s="47">
        <v>3396</v>
      </c>
      <c r="R12" s="48">
        <v>3.18021201413428</v>
      </c>
      <c r="S12" s="47">
        <v>90.442413441780801</v>
      </c>
      <c r="T12" s="47">
        <v>90.796323439340398</v>
      </c>
      <c r="U12" s="49">
        <v>-0.39130976727795402</v>
      </c>
    </row>
    <row r="13" spans="1:23" ht="12" thickBot="1" x14ac:dyDescent="0.2">
      <c r="A13" s="71"/>
      <c r="B13" s="60" t="s">
        <v>11</v>
      </c>
      <c r="C13" s="61"/>
      <c r="D13" s="47">
        <v>328353.71309999999</v>
      </c>
      <c r="E13" s="47">
        <v>285791</v>
      </c>
      <c r="F13" s="48">
        <v>114.892950827703</v>
      </c>
      <c r="G13" s="47">
        <v>240443.9969</v>
      </c>
      <c r="H13" s="48">
        <v>36.5614102799004</v>
      </c>
      <c r="I13" s="47">
        <v>97051.578299999994</v>
      </c>
      <c r="J13" s="48">
        <v>29.5570217201847</v>
      </c>
      <c r="K13" s="47">
        <v>51518.6679</v>
      </c>
      <c r="L13" s="48">
        <v>21.4264729268439</v>
      </c>
      <c r="M13" s="48">
        <v>0.88381381460369601</v>
      </c>
      <c r="N13" s="47">
        <v>2690275.5957999998</v>
      </c>
      <c r="O13" s="47">
        <v>63089983.247599997</v>
      </c>
      <c r="P13" s="47">
        <v>12879</v>
      </c>
      <c r="Q13" s="47">
        <v>12849</v>
      </c>
      <c r="R13" s="48">
        <v>0.23348120476300899</v>
      </c>
      <c r="S13" s="47">
        <v>25.495280153738602</v>
      </c>
      <c r="T13" s="47">
        <v>25.036870013230601</v>
      </c>
      <c r="U13" s="49">
        <v>1.79801962458852</v>
      </c>
    </row>
    <row r="14" spans="1:23" ht="12" thickBot="1" x14ac:dyDescent="0.2">
      <c r="A14" s="71"/>
      <c r="B14" s="60" t="s">
        <v>12</v>
      </c>
      <c r="C14" s="61"/>
      <c r="D14" s="47">
        <v>193413.47810000001</v>
      </c>
      <c r="E14" s="47">
        <v>183915</v>
      </c>
      <c r="F14" s="48">
        <v>105.164602180355</v>
      </c>
      <c r="G14" s="47">
        <v>165837.73240000001</v>
      </c>
      <c r="H14" s="48">
        <v>16.628149276358499</v>
      </c>
      <c r="I14" s="47">
        <v>34914.263899999998</v>
      </c>
      <c r="J14" s="48">
        <v>18.051618864921299</v>
      </c>
      <c r="K14" s="47">
        <v>24793.9794</v>
      </c>
      <c r="L14" s="48">
        <v>14.9507467577988</v>
      </c>
      <c r="M14" s="48">
        <v>0.40817507898711902</v>
      </c>
      <c r="N14" s="47">
        <v>1786353.4431</v>
      </c>
      <c r="O14" s="47">
        <v>29150766.6589</v>
      </c>
      <c r="P14" s="47">
        <v>3383</v>
      </c>
      <c r="Q14" s="47">
        <v>3273</v>
      </c>
      <c r="R14" s="48">
        <v>3.3608310418576299</v>
      </c>
      <c r="S14" s="47">
        <v>57.172177978125902</v>
      </c>
      <c r="T14" s="47">
        <v>58.434194836541401</v>
      </c>
      <c r="U14" s="49">
        <v>-2.2073968546349998</v>
      </c>
    </row>
    <row r="15" spans="1:23" ht="12" thickBot="1" x14ac:dyDescent="0.2">
      <c r="A15" s="71"/>
      <c r="B15" s="60" t="s">
        <v>13</v>
      </c>
      <c r="C15" s="61"/>
      <c r="D15" s="47">
        <v>147342.23929999999</v>
      </c>
      <c r="E15" s="47">
        <v>109950</v>
      </c>
      <c r="F15" s="48">
        <v>134.00840318326499</v>
      </c>
      <c r="G15" s="47">
        <v>91860.452699999994</v>
      </c>
      <c r="H15" s="48">
        <v>60.397902437073498</v>
      </c>
      <c r="I15" s="47">
        <v>34247.760499999997</v>
      </c>
      <c r="J15" s="48">
        <v>23.243681284271101</v>
      </c>
      <c r="K15" s="47">
        <v>20338.920600000001</v>
      </c>
      <c r="L15" s="48">
        <v>22.141106430667499</v>
      </c>
      <c r="M15" s="48">
        <v>0.68385339485518204</v>
      </c>
      <c r="N15" s="47">
        <v>1274532.1209</v>
      </c>
      <c r="O15" s="47">
        <v>22526126.3453</v>
      </c>
      <c r="P15" s="47">
        <v>5634</v>
      </c>
      <c r="Q15" s="47">
        <v>5874</v>
      </c>
      <c r="R15" s="48">
        <v>-4.0858018386108297</v>
      </c>
      <c r="S15" s="47">
        <v>26.152332144125001</v>
      </c>
      <c r="T15" s="47">
        <v>25.7197166496425</v>
      </c>
      <c r="U15" s="49">
        <v>1.6542138272729501</v>
      </c>
    </row>
    <row r="16" spans="1:23" ht="12" thickBot="1" x14ac:dyDescent="0.2">
      <c r="A16" s="71"/>
      <c r="B16" s="60" t="s">
        <v>14</v>
      </c>
      <c r="C16" s="61"/>
      <c r="D16" s="47">
        <v>951115.12179999996</v>
      </c>
      <c r="E16" s="47">
        <v>1248737</v>
      </c>
      <c r="F16" s="48">
        <v>76.166168040187799</v>
      </c>
      <c r="G16" s="47">
        <v>882093.15229999996</v>
      </c>
      <c r="H16" s="48">
        <v>7.8247937102821501</v>
      </c>
      <c r="I16" s="47">
        <v>26876.2719</v>
      </c>
      <c r="J16" s="48">
        <v>2.8257643353557702</v>
      </c>
      <c r="K16" s="47">
        <v>50517.313699999999</v>
      </c>
      <c r="L16" s="48">
        <v>5.7269817329699704</v>
      </c>
      <c r="M16" s="48">
        <v>-0.46797899707006801</v>
      </c>
      <c r="N16" s="47">
        <v>9687253.7698999997</v>
      </c>
      <c r="O16" s="47">
        <v>168550683.1286</v>
      </c>
      <c r="P16" s="47">
        <v>60813</v>
      </c>
      <c r="Q16" s="47">
        <v>62059</v>
      </c>
      <c r="R16" s="48">
        <v>-2.0077668025588502</v>
      </c>
      <c r="S16" s="47">
        <v>15.6399967408284</v>
      </c>
      <c r="T16" s="47">
        <v>14.390340335809499</v>
      </c>
      <c r="U16" s="49">
        <v>7.9901321319122998</v>
      </c>
    </row>
    <row r="17" spans="1:21" ht="12" thickBot="1" x14ac:dyDescent="0.2">
      <c r="A17" s="71"/>
      <c r="B17" s="60" t="s">
        <v>15</v>
      </c>
      <c r="C17" s="61"/>
      <c r="D17" s="47">
        <v>447005.4</v>
      </c>
      <c r="E17" s="47">
        <v>1088779</v>
      </c>
      <c r="F17" s="48">
        <v>41.055659596667503</v>
      </c>
      <c r="G17" s="47">
        <v>685319.68500000006</v>
      </c>
      <c r="H17" s="48">
        <v>-34.774177689059101</v>
      </c>
      <c r="I17" s="47">
        <v>49635.898399999998</v>
      </c>
      <c r="J17" s="48">
        <v>11.104093686563999</v>
      </c>
      <c r="K17" s="47">
        <v>84236.635599999994</v>
      </c>
      <c r="L17" s="48">
        <v>12.291582664811401</v>
      </c>
      <c r="M17" s="48">
        <v>-0.410756400152335</v>
      </c>
      <c r="N17" s="47">
        <v>9633841.2689999994</v>
      </c>
      <c r="O17" s="47">
        <v>178298765.1489</v>
      </c>
      <c r="P17" s="47">
        <v>15553</v>
      </c>
      <c r="Q17" s="47">
        <v>16039</v>
      </c>
      <c r="R17" s="48">
        <v>-3.0301140968888398</v>
      </c>
      <c r="S17" s="47">
        <v>28.740783128656901</v>
      </c>
      <c r="T17" s="47">
        <v>32.121457603341902</v>
      </c>
      <c r="U17" s="49">
        <v>-11.7626386850754</v>
      </c>
    </row>
    <row r="18" spans="1:21" ht="12" thickBot="1" x14ac:dyDescent="0.2">
      <c r="A18" s="71"/>
      <c r="B18" s="60" t="s">
        <v>16</v>
      </c>
      <c r="C18" s="61"/>
      <c r="D18" s="47">
        <v>1885275.1713</v>
      </c>
      <c r="E18" s="47">
        <v>2170177</v>
      </c>
      <c r="F18" s="48">
        <v>86.871954282991695</v>
      </c>
      <c r="G18" s="47">
        <v>1472434.1669000001</v>
      </c>
      <c r="H18" s="48">
        <v>28.037994069994799</v>
      </c>
      <c r="I18" s="47">
        <v>234650.2892</v>
      </c>
      <c r="J18" s="48">
        <v>12.446474274532299</v>
      </c>
      <c r="K18" s="47">
        <v>185514.37460000001</v>
      </c>
      <c r="L18" s="48">
        <v>12.599162581956</v>
      </c>
      <c r="M18" s="48">
        <v>0.26486311212241798</v>
      </c>
      <c r="N18" s="47">
        <v>16227478.4761</v>
      </c>
      <c r="O18" s="47">
        <v>426411788.00590003</v>
      </c>
      <c r="P18" s="47">
        <v>99339</v>
      </c>
      <c r="Q18" s="47">
        <v>103433</v>
      </c>
      <c r="R18" s="48">
        <v>-3.9581178153974101</v>
      </c>
      <c r="S18" s="47">
        <v>18.978197599130301</v>
      </c>
      <c r="T18" s="47">
        <v>18.847849116819599</v>
      </c>
      <c r="U18" s="49">
        <v>0.68683278077281396</v>
      </c>
    </row>
    <row r="19" spans="1:21" ht="12" thickBot="1" x14ac:dyDescent="0.2">
      <c r="A19" s="71"/>
      <c r="B19" s="60" t="s">
        <v>17</v>
      </c>
      <c r="C19" s="61"/>
      <c r="D19" s="47">
        <v>660992.56019999995</v>
      </c>
      <c r="E19" s="47">
        <v>749000</v>
      </c>
      <c r="F19" s="48">
        <v>88.250008037383196</v>
      </c>
      <c r="G19" s="47">
        <v>554952.98549999995</v>
      </c>
      <c r="H19" s="48">
        <v>19.107848316999501</v>
      </c>
      <c r="I19" s="47">
        <v>30068.5533</v>
      </c>
      <c r="J19" s="48">
        <v>4.5490002627112798</v>
      </c>
      <c r="K19" s="47">
        <v>51279.283300000003</v>
      </c>
      <c r="L19" s="48">
        <v>9.2402932572384593</v>
      </c>
      <c r="M19" s="48">
        <v>-0.41363156103236698</v>
      </c>
      <c r="N19" s="47">
        <v>5728500.8887</v>
      </c>
      <c r="O19" s="47">
        <v>136125783.89559999</v>
      </c>
      <c r="P19" s="47">
        <v>10815</v>
      </c>
      <c r="Q19" s="47">
        <v>11454</v>
      </c>
      <c r="R19" s="48">
        <v>-5.5788370874803599</v>
      </c>
      <c r="S19" s="47">
        <v>61.118128543689302</v>
      </c>
      <c r="T19" s="47">
        <v>45.962445294220402</v>
      </c>
      <c r="U19" s="49">
        <v>24.797361454932599</v>
      </c>
    </row>
    <row r="20" spans="1:21" ht="12" thickBot="1" x14ac:dyDescent="0.2">
      <c r="A20" s="71"/>
      <c r="B20" s="60" t="s">
        <v>18</v>
      </c>
      <c r="C20" s="61"/>
      <c r="D20" s="47">
        <v>954213.49509999994</v>
      </c>
      <c r="E20" s="47">
        <v>1291664</v>
      </c>
      <c r="F20" s="48">
        <v>73.874745684636295</v>
      </c>
      <c r="G20" s="47">
        <v>986275.83730000001</v>
      </c>
      <c r="H20" s="48">
        <v>-3.2508494061633599</v>
      </c>
      <c r="I20" s="47">
        <v>73526.979399999997</v>
      </c>
      <c r="J20" s="48">
        <v>7.7055061343787097</v>
      </c>
      <c r="K20" s="47">
        <v>36405.472000000002</v>
      </c>
      <c r="L20" s="48">
        <v>3.6912059104745598</v>
      </c>
      <c r="M20" s="48">
        <v>1.01966834546191</v>
      </c>
      <c r="N20" s="47">
        <v>7960619.8169</v>
      </c>
      <c r="O20" s="47">
        <v>191518965.91209999</v>
      </c>
      <c r="P20" s="47">
        <v>39178</v>
      </c>
      <c r="Q20" s="47">
        <v>40123</v>
      </c>
      <c r="R20" s="48">
        <v>-2.35525758293248</v>
      </c>
      <c r="S20" s="47">
        <v>24.355850096993201</v>
      </c>
      <c r="T20" s="47">
        <v>24.1976381003415</v>
      </c>
      <c r="U20" s="49">
        <v>0.64958519625351496</v>
      </c>
    </row>
    <row r="21" spans="1:21" ht="12" thickBot="1" x14ac:dyDescent="0.2">
      <c r="A21" s="71"/>
      <c r="B21" s="60" t="s">
        <v>19</v>
      </c>
      <c r="C21" s="61"/>
      <c r="D21" s="47">
        <v>322334.08049999998</v>
      </c>
      <c r="E21" s="47">
        <v>430692</v>
      </c>
      <c r="F21" s="48">
        <v>74.840972318965797</v>
      </c>
      <c r="G21" s="47">
        <v>333151.39409999998</v>
      </c>
      <c r="H21" s="48">
        <v>-3.2469663316951198</v>
      </c>
      <c r="I21" s="47">
        <v>34970.280500000001</v>
      </c>
      <c r="J21" s="48">
        <v>10.849079453762601</v>
      </c>
      <c r="K21" s="47">
        <v>34234.332300000002</v>
      </c>
      <c r="L21" s="48">
        <v>10.2759084627225</v>
      </c>
      <c r="M21" s="48">
        <v>2.1497372682802E-2</v>
      </c>
      <c r="N21" s="47">
        <v>2732622.8975</v>
      </c>
      <c r="O21" s="47">
        <v>77847200.055099994</v>
      </c>
      <c r="P21" s="47">
        <v>30920</v>
      </c>
      <c r="Q21" s="47">
        <v>31832</v>
      </c>
      <c r="R21" s="48">
        <v>-2.8650414677054501</v>
      </c>
      <c r="S21" s="47">
        <v>10.424776212807201</v>
      </c>
      <c r="T21" s="47">
        <v>10.4690330359387</v>
      </c>
      <c r="U21" s="49">
        <v>-0.42453499459356198</v>
      </c>
    </row>
    <row r="22" spans="1:21" ht="12" thickBot="1" x14ac:dyDescent="0.2">
      <c r="A22" s="71"/>
      <c r="B22" s="60" t="s">
        <v>20</v>
      </c>
      <c r="C22" s="61"/>
      <c r="D22" s="47">
        <v>1346494.8108999999</v>
      </c>
      <c r="E22" s="47">
        <v>2980465</v>
      </c>
      <c r="F22" s="48">
        <v>45.177340143232698</v>
      </c>
      <c r="G22" s="47">
        <v>1997796.5146999999</v>
      </c>
      <c r="H22" s="48">
        <v>-32.601003105554199</v>
      </c>
      <c r="I22" s="47">
        <v>160625.28150000001</v>
      </c>
      <c r="J22" s="48">
        <v>11.929142258828101</v>
      </c>
      <c r="K22" s="47">
        <v>234835.36060000001</v>
      </c>
      <c r="L22" s="48">
        <v>11.754718704936</v>
      </c>
      <c r="M22" s="48">
        <v>-0.31600896436718301</v>
      </c>
      <c r="N22" s="47">
        <v>13972054.884400001</v>
      </c>
      <c r="O22" s="47">
        <v>229939763.23809999</v>
      </c>
      <c r="P22" s="47">
        <v>82747</v>
      </c>
      <c r="Q22" s="47">
        <v>87041</v>
      </c>
      <c r="R22" s="48">
        <v>-4.9333072919658596</v>
      </c>
      <c r="S22" s="47">
        <v>16.272430552165002</v>
      </c>
      <c r="T22" s="47">
        <v>16.277520914281801</v>
      </c>
      <c r="U22" s="49">
        <v>-3.1282125312654001E-2</v>
      </c>
    </row>
    <row r="23" spans="1:21" ht="12" thickBot="1" x14ac:dyDescent="0.2">
      <c r="A23" s="71"/>
      <c r="B23" s="60" t="s">
        <v>21</v>
      </c>
      <c r="C23" s="61"/>
      <c r="D23" s="47">
        <v>3019524.4816999999</v>
      </c>
      <c r="E23" s="47">
        <v>2982004</v>
      </c>
      <c r="F23" s="48">
        <v>101.258230428262</v>
      </c>
      <c r="G23" s="47">
        <v>2316003.1464</v>
      </c>
      <c r="H23" s="48">
        <v>30.376527613684601</v>
      </c>
      <c r="I23" s="47">
        <v>282973.29950000002</v>
      </c>
      <c r="J23" s="48">
        <v>9.3714523997065005</v>
      </c>
      <c r="K23" s="47">
        <v>282700.212</v>
      </c>
      <c r="L23" s="48">
        <v>12.206382898893301</v>
      </c>
      <c r="M23" s="48">
        <v>9.6599679946499995E-4</v>
      </c>
      <c r="N23" s="47">
        <v>26558203.988699999</v>
      </c>
      <c r="O23" s="47">
        <v>465869479.86989999</v>
      </c>
      <c r="P23" s="47">
        <v>102338</v>
      </c>
      <c r="Q23" s="47">
        <v>102836</v>
      </c>
      <c r="R23" s="48">
        <v>-0.48426621027655198</v>
      </c>
      <c r="S23" s="47">
        <v>29.505408369325199</v>
      </c>
      <c r="T23" s="47">
        <v>29.665053043681201</v>
      </c>
      <c r="U23" s="49">
        <v>-0.54106919096904305</v>
      </c>
    </row>
    <row r="24" spans="1:21" ht="12" thickBot="1" x14ac:dyDescent="0.2">
      <c r="A24" s="71"/>
      <c r="B24" s="60" t="s">
        <v>22</v>
      </c>
      <c r="C24" s="61"/>
      <c r="D24" s="47">
        <v>267249.95159999997</v>
      </c>
      <c r="E24" s="47">
        <v>368849</v>
      </c>
      <c r="F24" s="48">
        <v>72.455110790594503</v>
      </c>
      <c r="G24" s="47">
        <v>263617.13199999998</v>
      </c>
      <c r="H24" s="48">
        <v>1.3780665818032201</v>
      </c>
      <c r="I24" s="47">
        <v>47291.988299999997</v>
      </c>
      <c r="J24" s="48">
        <v>17.695789285224301</v>
      </c>
      <c r="K24" s="47">
        <v>41722.671199999997</v>
      </c>
      <c r="L24" s="48">
        <v>15.826995341107001</v>
      </c>
      <c r="M24" s="48">
        <v>0.133484193121365</v>
      </c>
      <c r="N24" s="47">
        <v>2614407.1479000002</v>
      </c>
      <c r="O24" s="47">
        <v>52568311.033299997</v>
      </c>
      <c r="P24" s="47">
        <v>29590</v>
      </c>
      <c r="Q24" s="47">
        <v>30039</v>
      </c>
      <c r="R24" s="48">
        <v>-1.49472352608276</v>
      </c>
      <c r="S24" s="47">
        <v>9.0317658533288299</v>
      </c>
      <c r="T24" s="47">
        <v>9.2287835380671801</v>
      </c>
      <c r="U24" s="49">
        <v>-2.18138609810988</v>
      </c>
    </row>
    <row r="25" spans="1:21" ht="12" thickBot="1" x14ac:dyDescent="0.2">
      <c r="A25" s="71"/>
      <c r="B25" s="60" t="s">
        <v>23</v>
      </c>
      <c r="C25" s="61"/>
      <c r="D25" s="47">
        <v>226612.04120000001</v>
      </c>
      <c r="E25" s="47">
        <v>297678</v>
      </c>
      <c r="F25" s="48">
        <v>76.126566692869503</v>
      </c>
      <c r="G25" s="47">
        <v>224681.6685</v>
      </c>
      <c r="H25" s="48">
        <v>0.85915896605512898</v>
      </c>
      <c r="I25" s="47">
        <v>17396.209299999999</v>
      </c>
      <c r="J25" s="48">
        <v>7.6766482521759301</v>
      </c>
      <c r="K25" s="47">
        <v>20144.192599999998</v>
      </c>
      <c r="L25" s="48">
        <v>8.9656591632441103</v>
      </c>
      <c r="M25" s="48">
        <v>-0.136415658575464</v>
      </c>
      <c r="N25" s="47">
        <v>2068796.9221000001</v>
      </c>
      <c r="O25" s="47">
        <v>52196812.748099998</v>
      </c>
      <c r="P25" s="47">
        <v>18530</v>
      </c>
      <c r="Q25" s="47">
        <v>20062</v>
      </c>
      <c r="R25" s="48">
        <v>-7.6363273851061697</v>
      </c>
      <c r="S25" s="47">
        <v>12.229467954668101</v>
      </c>
      <c r="T25" s="47">
        <v>12.325741227195699</v>
      </c>
      <c r="U25" s="49">
        <v>-0.78722371966180205</v>
      </c>
    </row>
    <row r="26" spans="1:21" ht="12" thickBot="1" x14ac:dyDescent="0.2">
      <c r="A26" s="71"/>
      <c r="B26" s="60" t="s">
        <v>24</v>
      </c>
      <c r="C26" s="61"/>
      <c r="D26" s="47">
        <v>551760.67779999995</v>
      </c>
      <c r="E26" s="47">
        <v>790115</v>
      </c>
      <c r="F26" s="48">
        <v>69.832958214943403</v>
      </c>
      <c r="G26" s="47">
        <v>737590.87970000005</v>
      </c>
      <c r="H26" s="48">
        <v>-25.194210912095699</v>
      </c>
      <c r="I26" s="47">
        <v>125356.42</v>
      </c>
      <c r="J26" s="48">
        <v>22.719346456479201</v>
      </c>
      <c r="K26" s="47">
        <v>94928.933399999994</v>
      </c>
      <c r="L26" s="48">
        <v>12.870133838776599</v>
      </c>
      <c r="M26" s="48">
        <v>0.32052911067470202</v>
      </c>
      <c r="N26" s="47">
        <v>5557896.4944000002</v>
      </c>
      <c r="O26" s="47">
        <v>108134003.9048</v>
      </c>
      <c r="P26" s="47">
        <v>41057</v>
      </c>
      <c r="Q26" s="47">
        <v>42041</v>
      </c>
      <c r="R26" s="48">
        <v>-2.3405722984705402</v>
      </c>
      <c r="S26" s="47">
        <v>13.438894166646399</v>
      </c>
      <c r="T26" s="47">
        <v>13.0387606098808</v>
      </c>
      <c r="U26" s="49">
        <v>2.9774291828163899</v>
      </c>
    </row>
    <row r="27" spans="1:21" ht="12" thickBot="1" x14ac:dyDescent="0.2">
      <c r="A27" s="71"/>
      <c r="B27" s="60" t="s">
        <v>25</v>
      </c>
      <c r="C27" s="61"/>
      <c r="D27" s="47">
        <v>250493.1403</v>
      </c>
      <c r="E27" s="47">
        <v>294575</v>
      </c>
      <c r="F27" s="48">
        <v>85.035437596537406</v>
      </c>
      <c r="G27" s="47">
        <v>207376.2947</v>
      </c>
      <c r="H27" s="48">
        <v>20.791598028296701</v>
      </c>
      <c r="I27" s="47">
        <v>82002.355200000005</v>
      </c>
      <c r="J27" s="48">
        <v>32.736367591460102</v>
      </c>
      <c r="K27" s="47">
        <v>57906.127399999998</v>
      </c>
      <c r="L27" s="48">
        <v>27.923214407784499</v>
      </c>
      <c r="M27" s="48">
        <v>0.41612570002393201</v>
      </c>
      <c r="N27" s="47">
        <v>2066307.7305000001</v>
      </c>
      <c r="O27" s="47">
        <v>45376289.984700002</v>
      </c>
      <c r="P27" s="47">
        <v>35218</v>
      </c>
      <c r="Q27" s="47">
        <v>35726</v>
      </c>
      <c r="R27" s="48">
        <v>-1.4219336057773</v>
      </c>
      <c r="S27" s="47">
        <v>7.1126452467488201</v>
      </c>
      <c r="T27" s="47">
        <v>7.0976215109444096</v>
      </c>
      <c r="U27" s="49">
        <v>0.211225715373342</v>
      </c>
    </row>
    <row r="28" spans="1:21" ht="12" thickBot="1" x14ac:dyDescent="0.2">
      <c r="A28" s="71"/>
      <c r="B28" s="60" t="s">
        <v>26</v>
      </c>
      <c r="C28" s="61"/>
      <c r="D28" s="47">
        <v>757005.69949999999</v>
      </c>
      <c r="E28" s="47">
        <v>1243764</v>
      </c>
      <c r="F28" s="48">
        <v>60.864094755918302</v>
      </c>
      <c r="G28" s="47">
        <v>898470.91319999995</v>
      </c>
      <c r="H28" s="48">
        <v>-15.7451077849762</v>
      </c>
      <c r="I28" s="47">
        <v>46649.8557</v>
      </c>
      <c r="J28" s="48">
        <v>6.16241802813534</v>
      </c>
      <c r="K28" s="47">
        <v>60523.793599999997</v>
      </c>
      <c r="L28" s="48">
        <v>6.7363108488885901</v>
      </c>
      <c r="M28" s="48">
        <v>-0.22923113497631101</v>
      </c>
      <c r="N28" s="47">
        <v>6781491.9914999995</v>
      </c>
      <c r="O28" s="47">
        <v>154731548.04089999</v>
      </c>
      <c r="P28" s="47">
        <v>44268</v>
      </c>
      <c r="Q28" s="47">
        <v>44962</v>
      </c>
      <c r="R28" s="48">
        <v>-1.5435256438770499</v>
      </c>
      <c r="S28" s="47">
        <v>17.100517292400799</v>
      </c>
      <c r="T28" s="47">
        <v>17.1109439482229</v>
      </c>
      <c r="U28" s="49">
        <v>-6.0972750963185003E-2</v>
      </c>
    </row>
    <row r="29" spans="1:21" ht="12" thickBot="1" x14ac:dyDescent="0.2">
      <c r="A29" s="71"/>
      <c r="B29" s="60" t="s">
        <v>27</v>
      </c>
      <c r="C29" s="61"/>
      <c r="D29" s="47">
        <v>591228.80570000003</v>
      </c>
      <c r="E29" s="47">
        <v>604066</v>
      </c>
      <c r="F29" s="48">
        <v>97.874868921607899</v>
      </c>
      <c r="G29" s="47">
        <v>520102.72950000002</v>
      </c>
      <c r="H29" s="48">
        <v>13.675389911600099</v>
      </c>
      <c r="I29" s="47">
        <v>96523.904899999994</v>
      </c>
      <c r="J29" s="48">
        <v>16.3259814084529</v>
      </c>
      <c r="K29" s="47">
        <v>85673.730899999995</v>
      </c>
      <c r="L29" s="48">
        <v>16.4724632347849</v>
      </c>
      <c r="M29" s="48">
        <v>0.12664528421978699</v>
      </c>
      <c r="N29" s="47">
        <v>4539141.0546000004</v>
      </c>
      <c r="O29" s="47">
        <v>112769282.43099999</v>
      </c>
      <c r="P29" s="47">
        <v>101844</v>
      </c>
      <c r="Q29" s="47">
        <v>99937</v>
      </c>
      <c r="R29" s="48">
        <v>1.9082021673654499</v>
      </c>
      <c r="S29" s="47">
        <v>5.8052394416951403</v>
      </c>
      <c r="T29" s="47">
        <v>6.2031487096870999</v>
      </c>
      <c r="U29" s="49">
        <v>-6.8543127632953098</v>
      </c>
    </row>
    <row r="30" spans="1:21" ht="12" thickBot="1" x14ac:dyDescent="0.2">
      <c r="A30" s="71"/>
      <c r="B30" s="60" t="s">
        <v>28</v>
      </c>
      <c r="C30" s="61"/>
      <c r="D30" s="47">
        <v>1180465.0019</v>
      </c>
      <c r="E30" s="47">
        <v>1825380</v>
      </c>
      <c r="F30" s="48">
        <v>64.669548362532694</v>
      </c>
      <c r="G30" s="47">
        <v>1294038.709</v>
      </c>
      <c r="H30" s="48">
        <v>-8.77668545075956</v>
      </c>
      <c r="I30" s="47">
        <v>90796.448300000004</v>
      </c>
      <c r="J30" s="48">
        <v>7.6915832450652903</v>
      </c>
      <c r="K30" s="47">
        <v>170746.8665</v>
      </c>
      <c r="L30" s="48">
        <v>13.194880903674701</v>
      </c>
      <c r="M30" s="48">
        <v>-0.46823944613941099</v>
      </c>
      <c r="N30" s="47">
        <v>12267992.050100001</v>
      </c>
      <c r="O30" s="47">
        <v>201783749.1864</v>
      </c>
      <c r="P30" s="47">
        <v>72296</v>
      </c>
      <c r="Q30" s="47">
        <v>74290</v>
      </c>
      <c r="R30" s="48">
        <v>-2.68407591869699</v>
      </c>
      <c r="S30" s="47">
        <v>16.328220121445199</v>
      </c>
      <c r="T30" s="47">
        <v>16.827850954367999</v>
      </c>
      <c r="U30" s="49">
        <v>-3.05992220344113</v>
      </c>
    </row>
    <row r="31" spans="1:21" ht="12" thickBot="1" x14ac:dyDescent="0.2">
      <c r="A31" s="71"/>
      <c r="B31" s="60" t="s">
        <v>29</v>
      </c>
      <c r="C31" s="61"/>
      <c r="D31" s="47">
        <v>789746.3112</v>
      </c>
      <c r="E31" s="47">
        <v>1633470</v>
      </c>
      <c r="F31" s="48">
        <v>48.347769545813499</v>
      </c>
      <c r="G31" s="47">
        <v>1373339.8652999999</v>
      </c>
      <c r="H31" s="48">
        <v>-42.494474153527698</v>
      </c>
      <c r="I31" s="47">
        <v>27191.6895</v>
      </c>
      <c r="J31" s="48">
        <v>3.4430916756904999</v>
      </c>
      <c r="K31" s="47">
        <v>-4976.9116999999997</v>
      </c>
      <c r="L31" s="48">
        <v>-0.362394759356441</v>
      </c>
      <c r="M31" s="48">
        <v>-6.4635667938412498</v>
      </c>
      <c r="N31" s="47">
        <v>9543556.1666999999</v>
      </c>
      <c r="O31" s="47">
        <v>179457302.03979999</v>
      </c>
      <c r="P31" s="47">
        <v>29818</v>
      </c>
      <c r="Q31" s="47">
        <v>31591</v>
      </c>
      <c r="R31" s="48">
        <v>-5.6123579500490601</v>
      </c>
      <c r="S31" s="47">
        <v>26.48555608022</v>
      </c>
      <c r="T31" s="47">
        <v>27.413592054699102</v>
      </c>
      <c r="U31" s="49">
        <v>-3.5039323760780001</v>
      </c>
    </row>
    <row r="32" spans="1:21" ht="12" thickBot="1" x14ac:dyDescent="0.2">
      <c r="A32" s="71"/>
      <c r="B32" s="60" t="s">
        <v>30</v>
      </c>
      <c r="C32" s="61"/>
      <c r="D32" s="47">
        <v>134073.3187</v>
      </c>
      <c r="E32" s="47">
        <v>321627</v>
      </c>
      <c r="F32" s="48">
        <v>41.685965015374997</v>
      </c>
      <c r="G32" s="47">
        <v>204030.29300000001</v>
      </c>
      <c r="H32" s="48">
        <v>-34.287542928735597</v>
      </c>
      <c r="I32" s="47">
        <v>34908.080399999999</v>
      </c>
      <c r="J32" s="48">
        <v>26.036560248135299</v>
      </c>
      <c r="K32" s="47">
        <v>52916.616499999996</v>
      </c>
      <c r="L32" s="48">
        <v>25.935666572806401</v>
      </c>
      <c r="M32" s="48">
        <v>-0.340319115074185</v>
      </c>
      <c r="N32" s="47">
        <v>1876873.2401000001</v>
      </c>
      <c r="O32" s="47">
        <v>27216785.1941</v>
      </c>
      <c r="P32" s="47">
        <v>28681</v>
      </c>
      <c r="Q32" s="47">
        <v>29364</v>
      </c>
      <c r="R32" s="48">
        <v>-2.32597738727693</v>
      </c>
      <c r="S32" s="47">
        <v>4.6746389142637996</v>
      </c>
      <c r="T32" s="47">
        <v>4.6269235730826903</v>
      </c>
      <c r="U32" s="49">
        <v>1.0207278477813</v>
      </c>
    </row>
    <row r="33" spans="1:21" ht="12" thickBot="1" x14ac:dyDescent="0.2">
      <c r="A33" s="71"/>
      <c r="B33" s="60" t="s">
        <v>31</v>
      </c>
      <c r="C33" s="61"/>
      <c r="D33" s="50"/>
      <c r="E33" s="50"/>
      <c r="F33" s="50"/>
      <c r="G33" s="47">
        <v>64.872200000000007</v>
      </c>
      <c r="H33" s="50"/>
      <c r="I33" s="50"/>
      <c r="J33" s="50"/>
      <c r="K33" s="47">
        <v>14.244400000000001</v>
      </c>
      <c r="L33" s="48">
        <v>21.9576336242643</v>
      </c>
      <c r="M33" s="50"/>
      <c r="N33" s="47">
        <v>13.805300000000001</v>
      </c>
      <c r="O33" s="47">
        <v>4827.0679</v>
      </c>
      <c r="P33" s="50"/>
      <c r="Q33" s="50"/>
      <c r="R33" s="50"/>
      <c r="S33" s="50"/>
      <c r="T33" s="50"/>
      <c r="U33" s="51"/>
    </row>
    <row r="34" spans="1:21" ht="12" thickBot="1" x14ac:dyDescent="0.2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7">
        <v>2</v>
      </c>
      <c r="O34" s="47">
        <v>7</v>
      </c>
      <c r="P34" s="50"/>
      <c r="Q34" s="50"/>
      <c r="R34" s="50"/>
      <c r="S34" s="50"/>
      <c r="T34" s="50"/>
      <c r="U34" s="51"/>
    </row>
    <row r="35" spans="1:21" ht="12" thickBot="1" x14ac:dyDescent="0.2">
      <c r="A35" s="71"/>
      <c r="B35" s="60" t="s">
        <v>32</v>
      </c>
      <c r="C35" s="61"/>
      <c r="D35" s="47">
        <v>109867.92449999999</v>
      </c>
      <c r="E35" s="47">
        <v>181384</v>
      </c>
      <c r="F35" s="48">
        <v>60.572004421558702</v>
      </c>
      <c r="G35" s="47">
        <v>90880.729800000001</v>
      </c>
      <c r="H35" s="48">
        <v>20.892432027983102</v>
      </c>
      <c r="I35" s="47">
        <v>20554.846099999999</v>
      </c>
      <c r="J35" s="48">
        <v>18.708686992626301</v>
      </c>
      <c r="K35" s="47">
        <v>13077.2929</v>
      </c>
      <c r="L35" s="48">
        <v>14.389511317502601</v>
      </c>
      <c r="M35" s="48">
        <v>0.57179672101708501</v>
      </c>
      <c r="N35" s="47">
        <v>991356.70070000004</v>
      </c>
      <c r="O35" s="47">
        <v>28327581.868000001</v>
      </c>
      <c r="P35" s="47">
        <v>8206</v>
      </c>
      <c r="Q35" s="47">
        <v>8233</v>
      </c>
      <c r="R35" s="48">
        <v>-0.327948499939268</v>
      </c>
      <c r="S35" s="47">
        <v>13.388730745795799</v>
      </c>
      <c r="T35" s="47">
        <v>13.610305320053399</v>
      </c>
      <c r="U35" s="49">
        <v>-1.65493337990431</v>
      </c>
    </row>
    <row r="36" spans="1:21" ht="12" thickBot="1" x14ac:dyDescent="0.2">
      <c r="A36" s="71"/>
      <c r="B36" s="60" t="s">
        <v>37</v>
      </c>
      <c r="C36" s="61"/>
      <c r="D36" s="50"/>
      <c r="E36" s="47">
        <v>468946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 x14ac:dyDescent="0.2">
      <c r="A37" s="71"/>
      <c r="B37" s="60" t="s">
        <v>38</v>
      </c>
      <c r="C37" s="61"/>
      <c r="D37" s="50"/>
      <c r="E37" s="47">
        <v>915252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 x14ac:dyDescent="0.2">
      <c r="A38" s="71"/>
      <c r="B38" s="60" t="s">
        <v>39</v>
      </c>
      <c r="C38" s="61"/>
      <c r="D38" s="50"/>
      <c r="E38" s="47">
        <v>331739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 x14ac:dyDescent="0.2">
      <c r="A39" s="71"/>
      <c r="B39" s="60" t="s">
        <v>33</v>
      </c>
      <c r="C39" s="61"/>
      <c r="D39" s="47">
        <v>253019.658</v>
      </c>
      <c r="E39" s="47">
        <v>426750</v>
      </c>
      <c r="F39" s="48">
        <v>59.289902284710003</v>
      </c>
      <c r="G39" s="47">
        <v>285497.86300000001</v>
      </c>
      <c r="H39" s="48">
        <v>-11.375988828329699</v>
      </c>
      <c r="I39" s="47">
        <v>12475.370699999999</v>
      </c>
      <c r="J39" s="48">
        <v>4.9305934561021303</v>
      </c>
      <c r="K39" s="47">
        <v>13367.150900000001</v>
      </c>
      <c r="L39" s="48">
        <v>4.6820493714168396</v>
      </c>
      <c r="M39" s="48">
        <v>-6.6714306337335993E-2</v>
      </c>
      <c r="N39" s="47">
        <v>2034540.6816</v>
      </c>
      <c r="O39" s="47">
        <v>47566813.239299998</v>
      </c>
      <c r="P39" s="47">
        <v>418</v>
      </c>
      <c r="Q39" s="47">
        <v>352</v>
      </c>
      <c r="R39" s="48">
        <v>18.75</v>
      </c>
      <c r="S39" s="47">
        <v>605.310186602871</v>
      </c>
      <c r="T39" s="47">
        <v>514.69259914772704</v>
      </c>
      <c r="U39" s="49">
        <v>14.9704382085008</v>
      </c>
    </row>
    <row r="40" spans="1:21" ht="12" thickBot="1" x14ac:dyDescent="0.2">
      <c r="A40" s="71"/>
      <c r="B40" s="60" t="s">
        <v>34</v>
      </c>
      <c r="C40" s="61"/>
      <c r="D40" s="47">
        <v>622873.51740000001</v>
      </c>
      <c r="E40" s="47">
        <v>346673</v>
      </c>
      <c r="F40" s="48">
        <v>179.67177063111299</v>
      </c>
      <c r="G40" s="47">
        <v>469872.75550000003</v>
      </c>
      <c r="H40" s="48">
        <v>32.562169248819103</v>
      </c>
      <c r="I40" s="47">
        <v>34147.942300000002</v>
      </c>
      <c r="J40" s="48">
        <v>5.4823236734386196</v>
      </c>
      <c r="K40" s="47">
        <v>28976.4899</v>
      </c>
      <c r="L40" s="48">
        <v>6.1668801948658603</v>
      </c>
      <c r="M40" s="48">
        <v>0.178470629736281</v>
      </c>
      <c r="N40" s="47">
        <v>5426230.4683999997</v>
      </c>
      <c r="O40" s="47">
        <v>91480539.216299996</v>
      </c>
      <c r="P40" s="47">
        <v>3255</v>
      </c>
      <c r="Q40" s="47">
        <v>3028</v>
      </c>
      <c r="R40" s="48">
        <v>7.4966974900924699</v>
      </c>
      <c r="S40" s="47">
        <v>191.35899152073699</v>
      </c>
      <c r="T40" s="47">
        <v>192.53995075957701</v>
      </c>
      <c r="U40" s="49">
        <v>-0.61714332284824003</v>
      </c>
    </row>
    <row r="41" spans="1:21" ht="12" thickBot="1" x14ac:dyDescent="0.2">
      <c r="A41" s="71"/>
      <c r="B41" s="60" t="s">
        <v>40</v>
      </c>
      <c r="C41" s="61"/>
      <c r="D41" s="50"/>
      <c r="E41" s="47">
        <v>108949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 x14ac:dyDescent="0.2">
      <c r="A42" s="71"/>
      <c r="B42" s="60" t="s">
        <v>41</v>
      </c>
      <c r="C42" s="61"/>
      <c r="D42" s="50"/>
      <c r="E42" s="47">
        <v>61291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 x14ac:dyDescent="0.2">
      <c r="A43" s="72"/>
      <c r="B43" s="60" t="s">
        <v>35</v>
      </c>
      <c r="C43" s="61"/>
      <c r="D43" s="52">
        <v>14814.805899999999</v>
      </c>
      <c r="E43" s="53"/>
      <c r="F43" s="53"/>
      <c r="G43" s="52">
        <v>74941.222500000003</v>
      </c>
      <c r="H43" s="54">
        <v>-80.231432840583807</v>
      </c>
      <c r="I43" s="52">
        <v>1693.8768</v>
      </c>
      <c r="J43" s="54">
        <v>11.4336752802141</v>
      </c>
      <c r="K43" s="52">
        <v>10614.710800000001</v>
      </c>
      <c r="L43" s="54">
        <v>14.1640480978276</v>
      </c>
      <c r="M43" s="54">
        <v>-0.84042176636597599</v>
      </c>
      <c r="N43" s="52">
        <v>140767.04999999999</v>
      </c>
      <c r="O43" s="52">
        <v>6347239.6460999995</v>
      </c>
      <c r="P43" s="52">
        <v>49</v>
      </c>
      <c r="Q43" s="52">
        <v>48</v>
      </c>
      <c r="R43" s="54">
        <v>2.0833333333333299</v>
      </c>
      <c r="S43" s="52">
        <v>302.34297755102</v>
      </c>
      <c r="T43" s="52">
        <v>388.94559166666699</v>
      </c>
      <c r="U43" s="55">
        <v>-28.643831855175801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19:C19"/>
    <mergeCell ref="B20:C20"/>
    <mergeCell ref="B21:C21"/>
    <mergeCell ref="B22:C22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9" workbookViewId="0">
      <selection activeCell="I27" sqref="I27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57717</v>
      </c>
      <c r="D2" s="32">
        <v>635982.66647692304</v>
      </c>
      <c r="E2" s="32">
        <v>472335.88474359002</v>
      </c>
      <c r="F2" s="32">
        <v>163646.78173333299</v>
      </c>
      <c r="G2" s="32">
        <v>472335.88474359002</v>
      </c>
      <c r="H2" s="32">
        <v>0.25731327339449001</v>
      </c>
    </row>
    <row r="3" spans="1:8" ht="14.25" x14ac:dyDescent="0.2">
      <c r="A3" s="32">
        <v>2</v>
      </c>
      <c r="B3" s="33">
        <v>13</v>
      </c>
      <c r="C3" s="32">
        <v>11734.312</v>
      </c>
      <c r="D3" s="32">
        <v>113550.56039369899</v>
      </c>
      <c r="E3" s="32">
        <v>88326.577246464003</v>
      </c>
      <c r="F3" s="32">
        <v>25223.9831472355</v>
      </c>
      <c r="G3" s="32">
        <v>88326.577246464003</v>
      </c>
      <c r="H3" s="32">
        <v>0.22213878170023599</v>
      </c>
    </row>
    <row r="4" spans="1:8" ht="14.25" x14ac:dyDescent="0.2">
      <c r="A4" s="32">
        <v>3</v>
      </c>
      <c r="B4" s="33">
        <v>14</v>
      </c>
      <c r="C4" s="32">
        <v>117590</v>
      </c>
      <c r="D4" s="32">
        <v>169977.07681623899</v>
      </c>
      <c r="E4" s="32">
        <v>123358.36849316199</v>
      </c>
      <c r="F4" s="32">
        <v>46618.708323076899</v>
      </c>
      <c r="G4" s="32">
        <v>123358.36849316199</v>
      </c>
      <c r="H4" s="32">
        <v>0.27426467848647601</v>
      </c>
    </row>
    <row r="5" spans="1:8" ht="14.25" x14ac:dyDescent="0.2">
      <c r="A5" s="32">
        <v>4</v>
      </c>
      <c r="B5" s="33">
        <v>15</v>
      </c>
      <c r="C5" s="32">
        <v>5501</v>
      </c>
      <c r="D5" s="32">
        <v>89818.457276068395</v>
      </c>
      <c r="E5" s="32">
        <v>77387.721298290606</v>
      </c>
      <c r="F5" s="32">
        <v>12430.7359777778</v>
      </c>
      <c r="G5" s="32">
        <v>77387.721298290606</v>
      </c>
      <c r="H5" s="32">
        <v>0.13839845789791699</v>
      </c>
    </row>
    <row r="6" spans="1:8" ht="14.25" x14ac:dyDescent="0.2">
      <c r="A6" s="32">
        <v>5</v>
      </c>
      <c r="B6" s="33">
        <v>16</v>
      </c>
      <c r="C6" s="32">
        <v>5247</v>
      </c>
      <c r="D6" s="32">
        <v>316910.20896324801</v>
      </c>
      <c r="E6" s="32">
        <v>262902.37367350399</v>
      </c>
      <c r="F6" s="32">
        <v>54007.835289743598</v>
      </c>
      <c r="G6" s="32">
        <v>262902.37367350399</v>
      </c>
      <c r="H6" s="32">
        <v>0.17041999204262601</v>
      </c>
    </row>
    <row r="7" spans="1:8" ht="14.25" x14ac:dyDescent="0.2">
      <c r="A7" s="32">
        <v>6</v>
      </c>
      <c r="B7" s="33">
        <v>17</v>
      </c>
      <c r="C7" s="32">
        <v>20701</v>
      </c>
      <c r="D7" s="32">
        <v>328353.912845299</v>
      </c>
      <c r="E7" s="32">
        <v>231302.13493247901</v>
      </c>
      <c r="F7" s="32">
        <v>97051.7779128205</v>
      </c>
      <c r="G7" s="32">
        <v>231302.13493247901</v>
      </c>
      <c r="H7" s="32">
        <v>0.29557064531935601</v>
      </c>
    </row>
    <row r="8" spans="1:8" ht="14.25" x14ac:dyDescent="0.2">
      <c r="A8" s="32">
        <v>7</v>
      </c>
      <c r="B8" s="33">
        <v>18</v>
      </c>
      <c r="C8" s="32">
        <v>45283</v>
      </c>
      <c r="D8" s="32">
        <v>193413.467366667</v>
      </c>
      <c r="E8" s="32">
        <v>158499.21175213699</v>
      </c>
      <c r="F8" s="32">
        <v>34914.255614529902</v>
      </c>
      <c r="G8" s="32">
        <v>158499.21175213699</v>
      </c>
      <c r="H8" s="32">
        <v>0.18051615582869801</v>
      </c>
    </row>
    <row r="9" spans="1:8" ht="14.25" x14ac:dyDescent="0.2">
      <c r="A9" s="32">
        <v>8</v>
      </c>
      <c r="B9" s="33">
        <v>19</v>
      </c>
      <c r="C9" s="32">
        <v>14988</v>
      </c>
      <c r="D9" s="32">
        <v>147342.33297265001</v>
      </c>
      <c r="E9" s="32">
        <v>113094.481284615</v>
      </c>
      <c r="F9" s="32">
        <v>34247.851688034199</v>
      </c>
      <c r="G9" s="32">
        <v>113094.481284615</v>
      </c>
      <c r="H9" s="32">
        <v>0.23243728395688901</v>
      </c>
    </row>
    <row r="10" spans="1:8" ht="14.25" x14ac:dyDescent="0.2">
      <c r="A10" s="32">
        <v>9</v>
      </c>
      <c r="B10" s="33">
        <v>21</v>
      </c>
      <c r="C10" s="32">
        <v>213462</v>
      </c>
      <c r="D10" s="32">
        <v>951114.98479999998</v>
      </c>
      <c r="E10" s="32">
        <v>924238.84990000003</v>
      </c>
      <c r="F10" s="32">
        <v>26876.134900000001</v>
      </c>
      <c r="G10" s="32">
        <v>924238.84990000003</v>
      </c>
      <c r="H10" s="32">
        <v>2.8257503382360799E-2</v>
      </c>
    </row>
    <row r="11" spans="1:8" ht="14.25" x14ac:dyDescent="0.2">
      <c r="A11" s="32">
        <v>10</v>
      </c>
      <c r="B11" s="33">
        <v>22</v>
      </c>
      <c r="C11" s="32">
        <v>41662</v>
      </c>
      <c r="D11" s="32">
        <v>447005.44169487199</v>
      </c>
      <c r="E11" s="32">
        <v>397369.501741026</v>
      </c>
      <c r="F11" s="32">
        <v>49635.939953846202</v>
      </c>
      <c r="G11" s="32">
        <v>397369.501741026</v>
      </c>
      <c r="H11" s="32">
        <v>0.11104101946868</v>
      </c>
    </row>
    <row r="12" spans="1:8" ht="14.25" x14ac:dyDescent="0.2">
      <c r="A12" s="32">
        <v>11</v>
      </c>
      <c r="B12" s="33">
        <v>23</v>
      </c>
      <c r="C12" s="32">
        <v>280706.18300000002</v>
      </c>
      <c r="D12" s="32">
        <v>1885275.6805034201</v>
      </c>
      <c r="E12" s="32">
        <v>1650624.3921999999</v>
      </c>
      <c r="F12" s="32">
        <v>234651.28830341899</v>
      </c>
      <c r="G12" s="32">
        <v>1650624.3921999999</v>
      </c>
      <c r="H12" s="32">
        <v>0.12446523907885999</v>
      </c>
    </row>
    <row r="13" spans="1:8" ht="14.25" x14ac:dyDescent="0.2">
      <c r="A13" s="32">
        <v>12</v>
      </c>
      <c r="B13" s="33">
        <v>24</v>
      </c>
      <c r="C13" s="32">
        <v>17625.98</v>
      </c>
      <c r="D13" s="32">
        <v>660992.58032307704</v>
      </c>
      <c r="E13" s="32">
        <v>630924.00619829097</v>
      </c>
      <c r="F13" s="32">
        <v>30068.574124786301</v>
      </c>
      <c r="G13" s="32">
        <v>630924.00619829097</v>
      </c>
      <c r="H13" s="32">
        <v>4.5490032747552998E-2</v>
      </c>
    </row>
    <row r="14" spans="1:8" ht="14.25" x14ac:dyDescent="0.2">
      <c r="A14" s="32">
        <v>13</v>
      </c>
      <c r="B14" s="33">
        <v>25</v>
      </c>
      <c r="C14" s="32">
        <v>79744</v>
      </c>
      <c r="D14" s="32">
        <v>954213.65549999999</v>
      </c>
      <c r="E14" s="32">
        <v>880686.51569999999</v>
      </c>
      <c r="F14" s="32">
        <v>73527.139800000004</v>
      </c>
      <c r="G14" s="32">
        <v>880686.51569999999</v>
      </c>
      <c r="H14" s="32">
        <v>7.7055216487624506E-2</v>
      </c>
    </row>
    <row r="15" spans="1:8" ht="14.25" x14ac:dyDescent="0.2">
      <c r="A15" s="32">
        <v>14</v>
      </c>
      <c r="B15" s="33">
        <v>26</v>
      </c>
      <c r="C15" s="32">
        <v>59752</v>
      </c>
      <c r="D15" s="32">
        <v>322333.84253868798</v>
      </c>
      <c r="E15" s="32">
        <v>287363.79980401602</v>
      </c>
      <c r="F15" s="32">
        <v>34970.042734672097</v>
      </c>
      <c r="G15" s="32">
        <v>287363.79980401602</v>
      </c>
      <c r="H15" s="32">
        <v>0.108490136993527</v>
      </c>
    </row>
    <row r="16" spans="1:8" ht="14.25" x14ac:dyDescent="0.2">
      <c r="A16" s="32">
        <v>15</v>
      </c>
      <c r="B16" s="33">
        <v>27</v>
      </c>
      <c r="C16" s="32">
        <v>207598.69500000001</v>
      </c>
      <c r="D16" s="32">
        <v>1346494.7332333301</v>
      </c>
      <c r="E16" s="32">
        <v>1185869.5308999999</v>
      </c>
      <c r="F16" s="32">
        <v>160625.202333333</v>
      </c>
      <c r="G16" s="32">
        <v>1185869.5308999999</v>
      </c>
      <c r="H16" s="32">
        <v>0.119291370674451</v>
      </c>
    </row>
    <row r="17" spans="1:8" ht="14.25" x14ac:dyDescent="0.2">
      <c r="A17" s="32">
        <v>16</v>
      </c>
      <c r="B17" s="33">
        <v>29</v>
      </c>
      <c r="C17" s="32">
        <v>245990</v>
      </c>
      <c r="D17" s="32">
        <v>3019525.5450623902</v>
      </c>
      <c r="E17" s="32">
        <v>2736551.2191162398</v>
      </c>
      <c r="F17" s="32">
        <v>282974.32594615401</v>
      </c>
      <c r="G17" s="32">
        <v>2736551.2191162398</v>
      </c>
      <c r="H17" s="32">
        <v>9.3714830930601303E-2</v>
      </c>
    </row>
    <row r="18" spans="1:8" ht="14.25" x14ac:dyDescent="0.2">
      <c r="A18" s="32">
        <v>17</v>
      </c>
      <c r="B18" s="33">
        <v>31</v>
      </c>
      <c r="C18" s="32">
        <v>41271.735000000001</v>
      </c>
      <c r="D18" s="32">
        <v>267249.93887806498</v>
      </c>
      <c r="E18" s="32">
        <v>219957.949384737</v>
      </c>
      <c r="F18" s="32">
        <v>47291.989493328198</v>
      </c>
      <c r="G18" s="32">
        <v>219957.949384737</v>
      </c>
      <c r="H18" s="32">
        <v>0.17695790574120801</v>
      </c>
    </row>
    <row r="19" spans="1:8" ht="14.25" x14ac:dyDescent="0.2">
      <c r="A19" s="32">
        <v>18</v>
      </c>
      <c r="B19" s="33">
        <v>32</v>
      </c>
      <c r="C19" s="32">
        <v>14324.828</v>
      </c>
      <c r="D19" s="32">
        <v>226612.04406155401</v>
      </c>
      <c r="E19" s="32">
        <v>209215.82734896301</v>
      </c>
      <c r="F19" s="32">
        <v>17396.216712590402</v>
      </c>
      <c r="G19" s="32">
        <v>209215.82734896301</v>
      </c>
      <c r="H19" s="32">
        <v>7.67665142628743E-2</v>
      </c>
    </row>
    <row r="20" spans="1:8" ht="14.25" x14ac:dyDescent="0.2">
      <c r="A20" s="32">
        <v>19</v>
      </c>
      <c r="B20" s="33">
        <v>33</v>
      </c>
      <c r="C20" s="32">
        <v>45424.186000000002</v>
      </c>
      <c r="D20" s="32">
        <v>551760.61357219599</v>
      </c>
      <c r="E20" s="32">
        <v>426404.30371453799</v>
      </c>
      <c r="F20" s="32">
        <v>125356.30985765799</v>
      </c>
      <c r="G20" s="32">
        <v>426404.30371453799</v>
      </c>
      <c r="H20" s="32">
        <v>0.22719329139149499</v>
      </c>
    </row>
    <row r="21" spans="1:8" ht="14.25" x14ac:dyDescent="0.2">
      <c r="A21" s="32">
        <v>20</v>
      </c>
      <c r="B21" s="33">
        <v>34</v>
      </c>
      <c r="C21" s="32">
        <v>46125.177000000003</v>
      </c>
      <c r="D21" s="32">
        <v>250493.08863280399</v>
      </c>
      <c r="E21" s="32">
        <v>168490.79190104301</v>
      </c>
      <c r="F21" s="32">
        <v>82002.296731761104</v>
      </c>
      <c r="G21" s="32">
        <v>168490.79190104301</v>
      </c>
      <c r="H21" s="32">
        <v>0.32736351002469199</v>
      </c>
    </row>
    <row r="22" spans="1:8" ht="14.25" x14ac:dyDescent="0.2">
      <c r="A22" s="32">
        <v>21</v>
      </c>
      <c r="B22" s="33">
        <v>35</v>
      </c>
      <c r="C22" s="32">
        <v>32653.019</v>
      </c>
      <c r="D22" s="32">
        <v>757005.69926194695</v>
      </c>
      <c r="E22" s="32">
        <v>710355.83202831901</v>
      </c>
      <c r="F22" s="32">
        <v>46649.867233628298</v>
      </c>
      <c r="G22" s="32">
        <v>710355.83202831901</v>
      </c>
      <c r="H22" s="32">
        <v>6.1624195536586102E-2</v>
      </c>
    </row>
    <row r="23" spans="1:8" ht="14.25" x14ac:dyDescent="0.2">
      <c r="A23" s="32">
        <v>22</v>
      </c>
      <c r="B23" s="33">
        <v>36</v>
      </c>
      <c r="C23" s="32">
        <v>134134.89300000001</v>
      </c>
      <c r="D23" s="32">
        <v>591228.80305752205</v>
      </c>
      <c r="E23" s="32">
        <v>494704.87930142699</v>
      </c>
      <c r="F23" s="32">
        <v>96523.923756095406</v>
      </c>
      <c r="G23" s="32">
        <v>494704.87930142699</v>
      </c>
      <c r="H23" s="32">
        <v>0.163259846707273</v>
      </c>
    </row>
    <row r="24" spans="1:8" ht="14.25" x14ac:dyDescent="0.2">
      <c r="A24" s="32">
        <v>23</v>
      </c>
      <c r="B24" s="33">
        <v>37</v>
      </c>
      <c r="C24" s="32">
        <v>125135.712</v>
      </c>
      <c r="D24" s="32">
        <v>1180464.99480796</v>
      </c>
      <c r="E24" s="32">
        <v>1089668.5300565001</v>
      </c>
      <c r="F24" s="32">
        <v>90796.464751460895</v>
      </c>
      <c r="G24" s="32">
        <v>1089668.5300565001</v>
      </c>
      <c r="H24" s="32">
        <v>7.6915846849174505E-2</v>
      </c>
    </row>
    <row r="25" spans="1:8" ht="14.25" x14ac:dyDescent="0.2">
      <c r="A25" s="32">
        <v>24</v>
      </c>
      <c r="B25" s="33">
        <v>38</v>
      </c>
      <c r="C25" s="32">
        <v>180572.908</v>
      </c>
      <c r="D25" s="32">
        <v>789746.222372566</v>
      </c>
      <c r="E25" s="32">
        <v>762554.59860530996</v>
      </c>
      <c r="F25" s="32">
        <v>27191.623767256599</v>
      </c>
      <c r="G25" s="32">
        <v>762554.59860530996</v>
      </c>
      <c r="H25" s="32">
        <v>3.4430837396812297E-2</v>
      </c>
    </row>
    <row r="26" spans="1:8" ht="14.25" x14ac:dyDescent="0.2">
      <c r="A26" s="32">
        <v>25</v>
      </c>
      <c r="B26" s="33">
        <v>39</v>
      </c>
      <c r="C26" s="32">
        <v>79917.785999999993</v>
      </c>
      <c r="D26" s="32">
        <v>134073.26113610901</v>
      </c>
      <c r="E26" s="32">
        <v>99165.226338808905</v>
      </c>
      <c r="F26" s="32">
        <v>34908.034797300301</v>
      </c>
      <c r="G26" s="32">
        <v>99165.226338808905</v>
      </c>
      <c r="H26" s="32">
        <v>0.26036537413572802</v>
      </c>
    </row>
    <row r="27" spans="1:8" ht="14.25" x14ac:dyDescent="0.2">
      <c r="A27" s="32"/>
      <c r="B27" s="33">
        <v>40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</row>
    <row r="28" spans="1:8" ht="14.25" x14ac:dyDescent="0.2">
      <c r="A28" s="32">
        <v>26</v>
      </c>
      <c r="B28" s="33">
        <v>42</v>
      </c>
      <c r="C28" s="32">
        <v>6194.8130000000001</v>
      </c>
      <c r="D28" s="32">
        <v>109867.9241</v>
      </c>
      <c r="E28" s="32">
        <v>89313.079199999993</v>
      </c>
      <c r="F28" s="32">
        <v>20554.8449</v>
      </c>
      <c r="G28" s="32">
        <v>89313.079199999993</v>
      </c>
      <c r="H28" s="32">
        <v>0.18708685968519201</v>
      </c>
    </row>
    <row r="29" spans="1:8" ht="14.25" x14ac:dyDescent="0.2">
      <c r="A29" s="32">
        <v>27</v>
      </c>
      <c r="B29" s="33">
        <v>75</v>
      </c>
      <c r="C29" s="32">
        <v>421</v>
      </c>
      <c r="D29" s="32">
        <v>253019.65811965801</v>
      </c>
      <c r="E29" s="32">
        <v>240544.290598291</v>
      </c>
      <c r="F29" s="32">
        <v>12475.3675213675</v>
      </c>
      <c r="G29" s="32">
        <v>240544.290598291</v>
      </c>
      <c r="H29" s="32">
        <v>4.9305921974914999E-2</v>
      </c>
    </row>
    <row r="30" spans="1:8" ht="14.25" x14ac:dyDescent="0.2">
      <c r="A30" s="32">
        <v>28</v>
      </c>
      <c r="B30" s="33">
        <v>76</v>
      </c>
      <c r="C30" s="32">
        <v>3439</v>
      </c>
      <c r="D30" s="32">
        <v>622873.50969572598</v>
      </c>
      <c r="E30" s="32">
        <v>588725.57430427405</v>
      </c>
      <c r="F30" s="32">
        <v>34147.935391453</v>
      </c>
      <c r="G30" s="32">
        <v>588725.57430427405</v>
      </c>
      <c r="H30" s="32">
        <v>5.4823226321078E-2</v>
      </c>
    </row>
    <row r="31" spans="1:8" ht="14.25" x14ac:dyDescent="0.2">
      <c r="A31" s="32">
        <v>29</v>
      </c>
      <c r="B31" s="33">
        <v>99</v>
      </c>
      <c r="C31" s="32">
        <v>49</v>
      </c>
      <c r="D31" s="32">
        <v>14814.8058391952</v>
      </c>
      <c r="E31" s="32">
        <v>13120.9295060888</v>
      </c>
      <c r="F31" s="32">
        <v>1693.8763331064199</v>
      </c>
      <c r="G31" s="32">
        <v>13120.9295060888</v>
      </c>
      <c r="H31" s="32">
        <v>0.11433672175608101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3"/>
      <c r="D36" s="33"/>
      <c r="E36" s="33"/>
      <c r="F36" s="33"/>
      <c r="G36" s="33"/>
      <c r="H36" s="33"/>
    </row>
    <row r="37" spans="1:8" ht="14.25" x14ac:dyDescent="0.2">
      <c r="A37" s="32"/>
      <c r="B37" s="33"/>
      <c r="C37" s="33"/>
      <c r="D37" s="33"/>
      <c r="E37" s="33"/>
      <c r="F37" s="33"/>
      <c r="G37" s="33"/>
      <c r="H37" s="33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2014-06-09T02:36:32Z</dcterms:modified>
</cp:coreProperties>
</file>