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<sst xmlns="http://schemas.openxmlformats.org/spreadsheetml/2006/main" count="114" uniqueCount="71">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</sst>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" sqref="E3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7" t="s">
        <v>5</v>
      </c>
      <c r="B3" s="37"/>
      <c r="C3" s="37"/>
      <c r="D3" s="37"/>
      <c r="E3" s="15">
        <f>RA!D7</f>
        <v>12798215.4965</v>
      </c>
      <c r="F3" s="25">
        <f>RA!I7</f>
        <v>1591814.4957000001</v>
      </c>
      <c r="G3" s="16">
        <f>E3-F3</f>
        <v>11206401.000800001</v>
      </c>
      <c r="H3" s="27">
        <f>RA!J7</f>
        <v>12.4377847531581</v>
      </c>
      <c r="I3" s="20">
        <f>SUM(I4:I39)</f>
        <v>12798218.75735447</v>
      </c>
      <c r="J3" s="21">
        <f>SUM(J4:J39)</f>
        <v>11206400.496562589</v>
      </c>
      <c r="K3" s="22">
        <f>E3-I3</f>
        <v>-3.2608544696122408</v>
      </c>
      <c r="L3" s="22">
        <f>G3-J3</f>
        <v>0.50423741154372692</v>
      </c>
    </row>
    <row r="4" spans="1:12" x14ac:dyDescent="0.15">
      <c r="A4" s="38">
        <f>RA!A8</f>
        <v>41800</v>
      </c>
      <c r="B4" s="12">
        <v>12</v>
      </c>
      <c r="C4" s="35" t="s">
        <v>6</v>
      </c>
      <c r="D4" s="35"/>
      <c r="E4" s="15">
        <f>VLOOKUP(C4,RA!B8:D39,3,0)</f>
        <v>472414.54889999999</v>
      </c>
      <c r="F4" s="25">
        <f>VLOOKUP(C4,RA!B8:I43,8,0)</f>
        <v>121267.2528</v>
      </c>
      <c r="G4" s="16">
        <f t="shared" ref="G4:G39" si="0">E4-F4</f>
        <v>351147.29609999998</v>
      </c>
      <c r="H4" s="27">
        <f>RA!J8</f>
        <v>25.669669378804301</v>
      </c>
      <c r="I4" s="20">
        <f>VLOOKUP(B4,RMS!B:D,3,FALSE)</f>
        <v>472414.97349914501</v>
      </c>
      <c r="J4" s="21">
        <f>VLOOKUP(B4,RMS!B:E,4,FALSE)</f>
        <v>351147.30099743599</v>
      </c>
      <c r="K4" s="22">
        <f t="shared" ref="K4:K39" si="1">E4-I4</f>
        <v>-0.42459914501523599</v>
      </c>
      <c r="L4" s="22">
        <f t="shared" ref="L4:L39" si="2">G4-J4</f>
        <v>-4.8974360106512904E-3</v>
      </c>
    </row>
    <row r="5" spans="1:12" x14ac:dyDescent="0.15">
      <c r="A5" s="38"/>
      <c r="B5" s="12">
        <v>13</v>
      </c>
      <c r="C5" s="35" t="s">
        <v>7</v>
      </c>
      <c r="D5" s="35"/>
      <c r="E5" s="15">
        <f>VLOOKUP(C5,RA!B8:D40,3,0)</f>
        <v>61198.1512</v>
      </c>
      <c r="F5" s="25">
        <f>VLOOKUP(C5,RA!B9:I44,8,0)</f>
        <v>14096.784799999999</v>
      </c>
      <c r="G5" s="16">
        <f t="shared" si="0"/>
        <v>47101.366399999999</v>
      </c>
      <c r="H5" s="27">
        <f>RA!J9</f>
        <v>23.034657948947999</v>
      </c>
      <c r="I5" s="20">
        <f>VLOOKUP(B5,RMS!B:D,3,FALSE)</f>
        <v>61198.162089078003</v>
      </c>
      <c r="J5" s="21">
        <f>VLOOKUP(B5,RMS!B:E,4,FALSE)</f>
        <v>47101.361959934999</v>
      </c>
      <c r="K5" s="22">
        <f t="shared" si="1"/>
        <v>-1.0889078002946917E-2</v>
      </c>
      <c r="L5" s="22">
        <f t="shared" si="2"/>
        <v>4.4400650003808551E-3</v>
      </c>
    </row>
    <row r="6" spans="1:12" x14ac:dyDescent="0.15">
      <c r="A6" s="38"/>
      <c r="B6" s="12">
        <v>14</v>
      </c>
      <c r="C6" s="35" t="s">
        <v>8</v>
      </c>
      <c r="D6" s="35"/>
      <c r="E6" s="15">
        <f>VLOOKUP(C6,RA!B10:D41,3,0)</f>
        <v>97956.896200000003</v>
      </c>
      <c r="F6" s="25">
        <f>VLOOKUP(C6,RA!B10:I45,8,0)</f>
        <v>28409.644100000001</v>
      </c>
      <c r="G6" s="16">
        <f t="shared" si="0"/>
        <v>69547.252099999998</v>
      </c>
      <c r="H6" s="27">
        <f>RA!J10</f>
        <v>29.002188923989198</v>
      </c>
      <c r="I6" s="20">
        <f>VLOOKUP(B6,RMS!B:D,3,FALSE)</f>
        <v>97958.685230769202</v>
      </c>
      <c r="J6" s="21">
        <f>VLOOKUP(B6,RMS!B:E,4,FALSE)</f>
        <v>69547.252426495703</v>
      </c>
      <c r="K6" s="22">
        <f t="shared" si="1"/>
        <v>-1.7890307691995986</v>
      </c>
      <c r="L6" s="22">
        <f t="shared" si="2"/>
        <v>-3.264957049395889E-4</v>
      </c>
    </row>
    <row r="7" spans="1:12" x14ac:dyDescent="0.15">
      <c r="A7" s="38"/>
      <c r="B7" s="12">
        <v>15</v>
      </c>
      <c r="C7" s="35" t="s">
        <v>9</v>
      </c>
      <c r="D7" s="35"/>
      <c r="E7" s="15">
        <f>VLOOKUP(C7,RA!B10:D42,3,0)</f>
        <v>64052.022299999997</v>
      </c>
      <c r="F7" s="25">
        <f>VLOOKUP(C7,RA!B11:I46,8,0)</f>
        <v>9500.6036000000004</v>
      </c>
      <c r="G7" s="16">
        <f t="shared" si="0"/>
        <v>54551.418699999995</v>
      </c>
      <c r="H7" s="27">
        <f>RA!J11</f>
        <v>14.832636439646</v>
      </c>
      <c r="I7" s="20">
        <f>VLOOKUP(B7,RMS!B:D,3,FALSE)</f>
        <v>64052.0444102564</v>
      </c>
      <c r="J7" s="21">
        <f>VLOOKUP(B7,RMS!B:E,4,FALSE)</f>
        <v>54551.418797435901</v>
      </c>
      <c r="K7" s="22">
        <f t="shared" si="1"/>
        <v>-2.2110256402811501E-2</v>
      </c>
      <c r="L7" s="22">
        <f t="shared" si="2"/>
        <v>-9.7435906354803592E-5</v>
      </c>
    </row>
    <row r="8" spans="1:12" x14ac:dyDescent="0.15">
      <c r="A8" s="38"/>
      <c r="B8" s="12">
        <v>16</v>
      </c>
      <c r="C8" s="35" t="s">
        <v>10</v>
      </c>
      <c r="D8" s="35"/>
      <c r="E8" s="15">
        <f>VLOOKUP(C8,RA!B12:D43,3,0)</f>
        <v>171599.11480000001</v>
      </c>
      <c r="F8" s="25">
        <f>VLOOKUP(C8,RA!B12:I47,8,0)</f>
        <v>33706.509899999997</v>
      </c>
      <c r="G8" s="16">
        <f t="shared" si="0"/>
        <v>137892.60490000001</v>
      </c>
      <c r="H8" s="27">
        <f>RA!J12</f>
        <v>19.642589613172099</v>
      </c>
      <c r="I8" s="20">
        <f>VLOOKUP(B8,RMS!B:D,3,FALSE)</f>
        <v>171599.11358290599</v>
      </c>
      <c r="J8" s="21">
        <f>VLOOKUP(B8,RMS!B:E,4,FALSE)</f>
        <v>137892.60526581199</v>
      </c>
      <c r="K8" s="22">
        <f t="shared" si="1"/>
        <v>1.2170940171927214E-3</v>
      </c>
      <c r="L8" s="22">
        <f t="shared" si="2"/>
        <v>-3.6581198219209909E-4</v>
      </c>
    </row>
    <row r="9" spans="1:12" x14ac:dyDescent="0.15">
      <c r="A9" s="38"/>
      <c r="B9" s="12">
        <v>17</v>
      </c>
      <c r="C9" s="35" t="s">
        <v>11</v>
      </c>
      <c r="D9" s="35"/>
      <c r="E9" s="15">
        <f>VLOOKUP(C9,RA!B12:D44,3,0)</f>
        <v>228145.41310000001</v>
      </c>
      <c r="F9" s="25">
        <f>VLOOKUP(C9,RA!B13:I48,8,0)</f>
        <v>65031.871800000001</v>
      </c>
      <c r="G9" s="16">
        <f t="shared" si="0"/>
        <v>163113.54130000001</v>
      </c>
      <c r="H9" s="27">
        <f>RA!J13</f>
        <v>28.504571236545299</v>
      </c>
      <c r="I9" s="20">
        <f>VLOOKUP(B9,RMS!B:D,3,FALSE)</f>
        <v>228145.53876495699</v>
      </c>
      <c r="J9" s="21">
        <f>VLOOKUP(B9,RMS!B:E,4,FALSE)</f>
        <v>163113.54130341901</v>
      </c>
      <c r="K9" s="22">
        <f t="shared" si="1"/>
        <v>-0.12566495698411018</v>
      </c>
      <c r="L9" s="22">
        <f t="shared" si="2"/>
        <v>-3.4190015867352486E-6</v>
      </c>
    </row>
    <row r="10" spans="1:12" x14ac:dyDescent="0.15">
      <c r="A10" s="38"/>
      <c r="B10" s="12">
        <v>18</v>
      </c>
      <c r="C10" s="35" t="s">
        <v>12</v>
      </c>
      <c r="D10" s="35"/>
      <c r="E10" s="15">
        <f>VLOOKUP(C10,RA!B14:D45,3,0)</f>
        <v>133567.74780000001</v>
      </c>
      <c r="F10" s="25">
        <f>VLOOKUP(C10,RA!B14:I49,8,0)</f>
        <v>25816.595700000002</v>
      </c>
      <c r="G10" s="16">
        <f t="shared" si="0"/>
        <v>107751.15210000001</v>
      </c>
      <c r="H10" s="27">
        <f>RA!J14</f>
        <v>19.328465235976701</v>
      </c>
      <c r="I10" s="20">
        <f>VLOOKUP(B10,RMS!B:D,3,FALSE)</f>
        <v>133567.737865812</v>
      </c>
      <c r="J10" s="21">
        <f>VLOOKUP(B10,RMS!B:E,4,FALSE)</f>
        <v>107751.15145641001</v>
      </c>
      <c r="K10" s="22">
        <f t="shared" si="1"/>
        <v>9.9341880122665316E-3</v>
      </c>
      <c r="L10" s="22">
        <f t="shared" si="2"/>
        <v>6.4358999952673912E-4</v>
      </c>
    </row>
    <row r="11" spans="1:12" x14ac:dyDescent="0.15">
      <c r="A11" s="38"/>
      <c r="B11" s="12">
        <v>19</v>
      </c>
      <c r="C11" s="35" t="s">
        <v>13</v>
      </c>
      <c r="D11" s="35"/>
      <c r="E11" s="15">
        <f>VLOOKUP(C11,RA!B14:D46,3,0)</f>
        <v>103688.9025</v>
      </c>
      <c r="F11" s="25">
        <f>VLOOKUP(C11,RA!B15:I50,8,0)</f>
        <v>21930.545300000002</v>
      </c>
      <c r="G11" s="16">
        <f t="shared" si="0"/>
        <v>81758.357199999999</v>
      </c>
      <c r="H11" s="27">
        <f>RA!J15</f>
        <v>21.1503302390533</v>
      </c>
      <c r="I11" s="20">
        <f>VLOOKUP(B11,RMS!B:D,3,FALSE)</f>
        <v>103688.96604359</v>
      </c>
      <c r="J11" s="21">
        <f>VLOOKUP(B11,RMS!B:E,4,FALSE)</f>
        <v>81758.356368376102</v>
      </c>
      <c r="K11" s="22">
        <f t="shared" si="1"/>
        <v>-6.3543590003973804E-2</v>
      </c>
      <c r="L11" s="22">
        <f t="shared" si="2"/>
        <v>8.3162389637436718E-4</v>
      </c>
    </row>
    <row r="12" spans="1:12" x14ac:dyDescent="0.15">
      <c r="A12" s="38"/>
      <c r="B12" s="12">
        <v>21</v>
      </c>
      <c r="C12" s="35" t="s">
        <v>14</v>
      </c>
      <c r="D12" s="35"/>
      <c r="E12" s="15">
        <f>VLOOKUP(C12,RA!B16:D47,3,0)</f>
        <v>628661.71600000001</v>
      </c>
      <c r="F12" s="25">
        <f>VLOOKUP(C12,RA!B16:I51,8,0)</f>
        <v>23929.154699999999</v>
      </c>
      <c r="G12" s="16">
        <f t="shared" si="0"/>
        <v>604732.56130000006</v>
      </c>
      <c r="H12" s="27">
        <f>RA!J16</f>
        <v>3.8063642323020002</v>
      </c>
      <c r="I12" s="20">
        <f>VLOOKUP(B12,RMS!B:D,3,FALSE)</f>
        <v>628661.64989999996</v>
      </c>
      <c r="J12" s="21">
        <f>VLOOKUP(B12,RMS!B:E,4,FALSE)</f>
        <v>604732.56129999994</v>
      </c>
      <c r="K12" s="22">
        <f t="shared" si="1"/>
        <v>6.6100000054575503E-2</v>
      </c>
      <c r="L12" s="22">
        <f t="shared" si="2"/>
        <v>0</v>
      </c>
    </row>
    <row r="13" spans="1:12" x14ac:dyDescent="0.15">
      <c r="A13" s="38"/>
      <c r="B13" s="12">
        <v>22</v>
      </c>
      <c r="C13" s="35" t="s">
        <v>15</v>
      </c>
      <c r="D13" s="35"/>
      <c r="E13" s="15">
        <f>VLOOKUP(C13,RA!B16:D48,3,0)</f>
        <v>486970.02429999999</v>
      </c>
      <c r="F13" s="25">
        <f>VLOOKUP(C13,RA!B17:I52,8,0)</f>
        <v>56098.757700000002</v>
      </c>
      <c r="G13" s="16">
        <f t="shared" si="0"/>
        <v>430871.26659999997</v>
      </c>
      <c r="H13" s="27">
        <f>RA!J17</f>
        <v>11.5199611681725</v>
      </c>
      <c r="I13" s="20">
        <f>VLOOKUP(B13,RMS!B:D,3,FALSE)</f>
        <v>486970.06571880297</v>
      </c>
      <c r="J13" s="21">
        <f>VLOOKUP(B13,RMS!B:E,4,FALSE)</f>
        <v>430871.26653931598</v>
      </c>
      <c r="K13" s="22">
        <f t="shared" si="1"/>
        <v>-4.1418802982661873E-2</v>
      </c>
      <c r="L13" s="22">
        <f t="shared" si="2"/>
        <v>6.0683989431709051E-5</v>
      </c>
    </row>
    <row r="14" spans="1:12" x14ac:dyDescent="0.15">
      <c r="A14" s="38"/>
      <c r="B14" s="12">
        <v>23</v>
      </c>
      <c r="C14" s="35" t="s">
        <v>16</v>
      </c>
      <c r="D14" s="35"/>
      <c r="E14" s="15">
        <f>VLOOKUP(C14,RA!B18:D49,3,0)</f>
        <v>1355837.1832999999</v>
      </c>
      <c r="F14" s="25">
        <f>VLOOKUP(C14,RA!B18:I53,8,0)</f>
        <v>185177.299</v>
      </c>
      <c r="G14" s="16">
        <f t="shared" si="0"/>
        <v>1170659.8843</v>
      </c>
      <c r="H14" s="27">
        <f>RA!J18</f>
        <v>13.657782902021699</v>
      </c>
      <c r="I14" s="20">
        <f>VLOOKUP(B14,RMS!B:D,3,FALSE)</f>
        <v>1355837.4354564101</v>
      </c>
      <c r="J14" s="21">
        <f>VLOOKUP(B14,RMS!B:E,4,FALSE)</f>
        <v>1170659.46908974</v>
      </c>
      <c r="K14" s="22">
        <f t="shared" si="1"/>
        <v>-0.25215641013346612</v>
      </c>
      <c r="L14" s="22">
        <f t="shared" si="2"/>
        <v>0.41521026007831097</v>
      </c>
    </row>
    <row r="15" spans="1:12" x14ac:dyDescent="0.15">
      <c r="A15" s="38"/>
      <c r="B15" s="12">
        <v>24</v>
      </c>
      <c r="C15" s="35" t="s">
        <v>17</v>
      </c>
      <c r="D15" s="35"/>
      <c r="E15" s="15">
        <f>VLOOKUP(C15,RA!B18:D50,3,0)</f>
        <v>395901.65970000002</v>
      </c>
      <c r="F15" s="25">
        <f>VLOOKUP(C15,RA!B19:I54,8,0)</f>
        <v>53417.786200000002</v>
      </c>
      <c r="G15" s="16">
        <f t="shared" si="0"/>
        <v>342483.87349999999</v>
      </c>
      <c r="H15" s="27">
        <f>RA!J19</f>
        <v>13.492690644560099</v>
      </c>
      <c r="I15" s="20">
        <f>VLOOKUP(B15,RMS!B:D,3,FALSE)</f>
        <v>395901.676811966</v>
      </c>
      <c r="J15" s="21">
        <f>VLOOKUP(B15,RMS!B:E,4,FALSE)</f>
        <v>342483.87376495701</v>
      </c>
      <c r="K15" s="22">
        <f t="shared" si="1"/>
        <v>-1.711196597898379E-2</v>
      </c>
      <c r="L15" s="22">
        <f t="shared" si="2"/>
        <v>-2.6495702331885695E-4</v>
      </c>
    </row>
    <row r="16" spans="1:12" x14ac:dyDescent="0.15">
      <c r="A16" s="38"/>
      <c r="B16" s="12">
        <v>25</v>
      </c>
      <c r="C16" s="35" t="s">
        <v>18</v>
      </c>
      <c r="D16" s="35"/>
      <c r="E16" s="15">
        <f>VLOOKUP(C16,RA!B20:D51,3,0)</f>
        <v>727881.75890000002</v>
      </c>
      <c r="F16" s="25">
        <f>VLOOKUP(C16,RA!B20:I55,8,0)</f>
        <v>63487.450799999999</v>
      </c>
      <c r="G16" s="16">
        <f t="shared" si="0"/>
        <v>664394.30810000002</v>
      </c>
      <c r="H16" s="27">
        <f>RA!J20</f>
        <v>8.7222203364382196</v>
      </c>
      <c r="I16" s="20">
        <f>VLOOKUP(B16,RMS!B:D,3,FALSE)</f>
        <v>727881.89580000006</v>
      </c>
      <c r="J16" s="21">
        <f>VLOOKUP(B16,RMS!B:E,4,FALSE)</f>
        <v>664394.30810000002</v>
      </c>
      <c r="K16" s="22">
        <f t="shared" si="1"/>
        <v>-0.13690000004135072</v>
      </c>
      <c r="L16" s="22">
        <f t="shared" si="2"/>
        <v>0</v>
      </c>
    </row>
    <row r="17" spans="1:12" x14ac:dyDescent="0.15">
      <c r="A17" s="38"/>
      <c r="B17" s="12">
        <v>26</v>
      </c>
      <c r="C17" s="35" t="s">
        <v>19</v>
      </c>
      <c r="D17" s="35"/>
      <c r="E17" s="15">
        <f>VLOOKUP(C17,RA!B20:D52,3,0)</f>
        <v>265006.90470000001</v>
      </c>
      <c r="F17" s="25">
        <f>VLOOKUP(C17,RA!B21:I56,8,0)</f>
        <v>30281.101600000002</v>
      </c>
      <c r="G17" s="16">
        <f t="shared" si="0"/>
        <v>234725.80310000002</v>
      </c>
      <c r="H17" s="27">
        <f>RA!J21</f>
        <v>11.4265330687439</v>
      </c>
      <c r="I17" s="20">
        <f>VLOOKUP(B17,RMS!B:D,3,FALSE)</f>
        <v>265006.732173489</v>
      </c>
      <c r="J17" s="21">
        <f>VLOOKUP(B17,RMS!B:E,4,FALSE)</f>
        <v>234725.803155117</v>
      </c>
      <c r="K17" s="22">
        <f t="shared" si="1"/>
        <v>0.17252651101443917</v>
      </c>
      <c r="L17" s="22">
        <f t="shared" si="2"/>
        <v>-5.5116979638114572E-5</v>
      </c>
    </row>
    <row r="18" spans="1:12" x14ac:dyDescent="0.15">
      <c r="A18" s="38"/>
      <c r="B18" s="12">
        <v>27</v>
      </c>
      <c r="C18" s="35" t="s">
        <v>20</v>
      </c>
      <c r="D18" s="35"/>
      <c r="E18" s="15">
        <f>VLOOKUP(C18,RA!B22:D53,3,0)</f>
        <v>964117.43920000002</v>
      </c>
      <c r="F18" s="25">
        <f>VLOOKUP(C18,RA!B22:I57,8,0)</f>
        <v>116856.6971</v>
      </c>
      <c r="G18" s="16">
        <f t="shared" si="0"/>
        <v>847260.74210000003</v>
      </c>
      <c r="H18" s="27">
        <f>RA!J22</f>
        <v>12.120587425217099</v>
      </c>
      <c r="I18" s="20">
        <f>VLOOKUP(B18,RMS!B:D,3,FALSE)</f>
        <v>964117.4852</v>
      </c>
      <c r="J18" s="21">
        <f>VLOOKUP(B18,RMS!B:E,4,FALSE)</f>
        <v>847260.74089999998</v>
      </c>
      <c r="K18" s="22">
        <f t="shared" si="1"/>
        <v>-4.5999999972991645E-2</v>
      </c>
      <c r="L18" s="22">
        <f t="shared" si="2"/>
        <v>1.2000000569969416E-3</v>
      </c>
    </row>
    <row r="19" spans="1:12" x14ac:dyDescent="0.15">
      <c r="A19" s="38"/>
      <c r="B19" s="12">
        <v>29</v>
      </c>
      <c r="C19" s="35" t="s">
        <v>21</v>
      </c>
      <c r="D19" s="35"/>
      <c r="E19" s="15">
        <f>VLOOKUP(C19,RA!B22:D54,3,0)</f>
        <v>2141544.5617</v>
      </c>
      <c r="F19" s="25">
        <f>VLOOKUP(C19,RA!B23:I58,8,0)</f>
        <v>207604.40229999999</v>
      </c>
      <c r="G19" s="16">
        <f t="shared" si="0"/>
        <v>1933940.1594</v>
      </c>
      <c r="H19" s="27">
        <f>RA!J23</f>
        <v>9.6941434706919907</v>
      </c>
      <c r="I19" s="20">
        <f>VLOOKUP(B19,RMS!B:D,3,FALSE)</f>
        <v>2141545.3575726501</v>
      </c>
      <c r="J19" s="21">
        <f>VLOOKUP(B19,RMS!B:E,4,FALSE)</f>
        <v>1933940.1898598301</v>
      </c>
      <c r="K19" s="22">
        <f t="shared" si="1"/>
        <v>-0.79587265010923147</v>
      </c>
      <c r="L19" s="22">
        <f t="shared" si="2"/>
        <v>-3.0459830071777105E-2</v>
      </c>
    </row>
    <row r="20" spans="1:12" x14ac:dyDescent="0.15">
      <c r="A20" s="38"/>
      <c r="B20" s="12">
        <v>31</v>
      </c>
      <c r="C20" s="35" t="s">
        <v>22</v>
      </c>
      <c r="D20" s="35"/>
      <c r="E20" s="15">
        <f>VLOOKUP(C20,RA!B24:D55,3,0)</f>
        <v>202399.07939999999</v>
      </c>
      <c r="F20" s="25">
        <f>VLOOKUP(C20,RA!B24:I59,8,0)</f>
        <v>37868.876499999998</v>
      </c>
      <c r="G20" s="16">
        <f t="shared" si="0"/>
        <v>164530.20289999997</v>
      </c>
      <c r="H20" s="27">
        <f>RA!J24</f>
        <v>18.710004320306201</v>
      </c>
      <c r="I20" s="20">
        <f>VLOOKUP(B20,RMS!B:D,3,FALSE)</f>
        <v>202399.074540209</v>
      </c>
      <c r="J20" s="21">
        <f>VLOOKUP(B20,RMS!B:E,4,FALSE)</f>
        <v>164530.191800022</v>
      </c>
      <c r="K20" s="22">
        <f t="shared" si="1"/>
        <v>4.8597909917589277E-3</v>
      </c>
      <c r="L20" s="22">
        <f t="shared" si="2"/>
        <v>1.1099977971753106E-2</v>
      </c>
    </row>
    <row r="21" spans="1:12" x14ac:dyDescent="0.15">
      <c r="A21" s="38"/>
      <c r="B21" s="12">
        <v>32</v>
      </c>
      <c r="C21" s="35" t="s">
        <v>23</v>
      </c>
      <c r="D21" s="35"/>
      <c r="E21" s="15">
        <f>VLOOKUP(C21,RA!B24:D56,3,0)</f>
        <v>177553.9051</v>
      </c>
      <c r="F21" s="25">
        <f>VLOOKUP(C21,RA!B25:I60,8,0)</f>
        <v>14945.418100000001</v>
      </c>
      <c r="G21" s="16">
        <f t="shared" si="0"/>
        <v>162608.48699999999</v>
      </c>
      <c r="H21" s="27">
        <f>RA!J25</f>
        <v>8.4173975737580093</v>
      </c>
      <c r="I21" s="20">
        <f>VLOOKUP(B21,RMS!B:D,3,FALSE)</f>
        <v>177553.90059983401</v>
      </c>
      <c r="J21" s="21">
        <f>VLOOKUP(B21,RMS!B:E,4,FALSE)</f>
        <v>162608.49184722401</v>
      </c>
      <c r="K21" s="22">
        <f t="shared" si="1"/>
        <v>4.5001659891568124E-3</v>
      </c>
      <c r="L21" s="22">
        <f t="shared" si="2"/>
        <v>-4.847224015975371E-3</v>
      </c>
    </row>
    <row r="22" spans="1:12" x14ac:dyDescent="0.15">
      <c r="A22" s="38"/>
      <c r="B22" s="12">
        <v>33</v>
      </c>
      <c r="C22" s="35" t="s">
        <v>24</v>
      </c>
      <c r="D22" s="35"/>
      <c r="E22" s="15">
        <f>VLOOKUP(C22,RA!B26:D57,3,0)</f>
        <v>477599.9829</v>
      </c>
      <c r="F22" s="25">
        <f>VLOOKUP(C22,RA!B26:I61,8,0)</f>
        <v>102175.5577</v>
      </c>
      <c r="G22" s="16">
        <f t="shared" si="0"/>
        <v>375424.4252</v>
      </c>
      <c r="H22" s="27">
        <f>RA!J26</f>
        <v>21.393542997968101</v>
      </c>
      <c r="I22" s="20">
        <f>VLOOKUP(B22,RMS!B:D,3,FALSE)</f>
        <v>477599.94161921903</v>
      </c>
      <c r="J22" s="21">
        <f>VLOOKUP(B22,RMS!B:E,4,FALSE)</f>
        <v>375424.39117682702</v>
      </c>
      <c r="K22" s="22">
        <f t="shared" si="1"/>
        <v>4.1280780977103859E-2</v>
      </c>
      <c r="L22" s="22">
        <f t="shared" si="2"/>
        <v>3.4023172978777438E-2</v>
      </c>
    </row>
    <row r="23" spans="1:12" x14ac:dyDescent="0.15">
      <c r="A23" s="38"/>
      <c r="B23" s="12">
        <v>34</v>
      </c>
      <c r="C23" s="35" t="s">
        <v>25</v>
      </c>
      <c r="D23" s="35"/>
      <c r="E23" s="15">
        <f>VLOOKUP(C23,RA!B26:D58,3,0)</f>
        <v>213887.6128</v>
      </c>
      <c r="F23" s="25">
        <f>VLOOKUP(C23,RA!B27:I62,8,0)</f>
        <v>69419.450599999996</v>
      </c>
      <c r="G23" s="16">
        <f t="shared" si="0"/>
        <v>144468.16220000002</v>
      </c>
      <c r="H23" s="27">
        <f>RA!J27</f>
        <v>32.456040670719901</v>
      </c>
      <c r="I23" s="20">
        <f>VLOOKUP(B23,RMS!B:D,3,FALSE)</f>
        <v>213887.56325566099</v>
      </c>
      <c r="J23" s="21">
        <f>VLOOKUP(B23,RMS!B:E,4,FALSE)</f>
        <v>144468.16427259101</v>
      </c>
      <c r="K23" s="22">
        <f t="shared" si="1"/>
        <v>4.9544339010026306E-2</v>
      </c>
      <c r="L23" s="22">
        <f t="shared" si="2"/>
        <v>-2.0725909853354096E-3</v>
      </c>
    </row>
    <row r="24" spans="1:12" x14ac:dyDescent="0.15">
      <c r="A24" s="38"/>
      <c r="B24" s="12">
        <v>35</v>
      </c>
      <c r="C24" s="35" t="s">
        <v>26</v>
      </c>
      <c r="D24" s="35"/>
      <c r="E24" s="15">
        <f>VLOOKUP(C24,RA!B28:D59,3,0)</f>
        <v>645352.51069999998</v>
      </c>
      <c r="F24" s="25">
        <f>VLOOKUP(C24,RA!B28:I63,8,0)</f>
        <v>36125.8439</v>
      </c>
      <c r="G24" s="16">
        <f t="shared" si="0"/>
        <v>609226.66680000001</v>
      </c>
      <c r="H24" s="27">
        <f>RA!J28</f>
        <v>5.5978466498588597</v>
      </c>
      <c r="I24" s="20">
        <f>VLOOKUP(B24,RMS!B:D,3,FALSE)</f>
        <v>645352.510954867</v>
      </c>
      <c r="J24" s="21">
        <f>VLOOKUP(B24,RMS!B:E,4,FALSE)</f>
        <v>609226.65373097302</v>
      </c>
      <c r="K24" s="22">
        <f t="shared" si="1"/>
        <v>-2.5486701633781195E-4</v>
      </c>
      <c r="L24" s="22">
        <f t="shared" si="2"/>
        <v>1.3069026987068355E-2</v>
      </c>
    </row>
    <row r="25" spans="1:12" x14ac:dyDescent="0.15">
      <c r="A25" s="38"/>
      <c r="B25" s="12">
        <v>36</v>
      </c>
      <c r="C25" s="35" t="s">
        <v>27</v>
      </c>
      <c r="D25" s="35"/>
      <c r="E25" s="15">
        <f>VLOOKUP(C25,RA!B28:D60,3,0)</f>
        <v>529324.68740000005</v>
      </c>
      <c r="F25" s="25">
        <f>VLOOKUP(C25,RA!B29:I64,8,0)</f>
        <v>89056.103099999993</v>
      </c>
      <c r="G25" s="16">
        <f t="shared" si="0"/>
        <v>440268.58430000005</v>
      </c>
      <c r="H25" s="27">
        <f>RA!J29</f>
        <v>16.824475642244501</v>
      </c>
      <c r="I25" s="20">
        <f>VLOOKUP(B25,RMS!B:D,3,FALSE)</f>
        <v>529324.686737168</v>
      </c>
      <c r="J25" s="21">
        <f>VLOOKUP(B25,RMS!B:E,4,FALSE)</f>
        <v>440268.54795068398</v>
      </c>
      <c r="K25" s="22">
        <f t="shared" si="1"/>
        <v>6.6283205524086952E-4</v>
      </c>
      <c r="L25" s="22">
        <f t="shared" si="2"/>
        <v>3.6349316069390625E-2</v>
      </c>
    </row>
    <row r="26" spans="1:12" x14ac:dyDescent="0.15">
      <c r="A26" s="38"/>
      <c r="B26" s="12">
        <v>37</v>
      </c>
      <c r="C26" s="35" t="s">
        <v>28</v>
      </c>
      <c r="D26" s="35"/>
      <c r="E26" s="15">
        <f>VLOOKUP(C26,RA!B30:D61,3,0)</f>
        <v>915638.549</v>
      </c>
      <c r="F26" s="25">
        <f>VLOOKUP(C26,RA!B30:I65,8,0)</f>
        <v>70599.284199999995</v>
      </c>
      <c r="G26" s="16">
        <f t="shared" si="0"/>
        <v>845039.2648</v>
      </c>
      <c r="H26" s="27">
        <f>RA!J30</f>
        <v>7.71038793387455</v>
      </c>
      <c r="I26" s="20">
        <f>VLOOKUP(B26,RMS!B:D,3,FALSE)</f>
        <v>915638.54884690302</v>
      </c>
      <c r="J26" s="21">
        <f>VLOOKUP(B26,RMS!B:E,4,FALSE)</f>
        <v>845039.26100711105</v>
      </c>
      <c r="K26" s="22">
        <f t="shared" si="1"/>
        <v>1.5309697482734919E-4</v>
      </c>
      <c r="L26" s="22">
        <f t="shared" si="2"/>
        <v>3.7928889505565166E-3</v>
      </c>
    </row>
    <row r="27" spans="1:12" x14ac:dyDescent="0.15">
      <c r="A27" s="38"/>
      <c r="B27" s="12">
        <v>38</v>
      </c>
      <c r="C27" s="35" t="s">
        <v>29</v>
      </c>
      <c r="D27" s="35"/>
      <c r="E27" s="15">
        <f>VLOOKUP(C27,RA!B30:D62,3,0)</f>
        <v>523557.5208</v>
      </c>
      <c r="F27" s="25">
        <f>VLOOKUP(C27,RA!B31:I66,8,0)</f>
        <v>38703.494100000004</v>
      </c>
      <c r="G27" s="16">
        <f t="shared" si="0"/>
        <v>484854.02669999999</v>
      </c>
      <c r="H27" s="27">
        <f>RA!J31</f>
        <v>7.3924053351121302</v>
      </c>
      <c r="I27" s="20">
        <f>VLOOKUP(B27,RMS!B:D,3,FALSE)</f>
        <v>523557.45958761103</v>
      </c>
      <c r="J27" s="21">
        <f>VLOOKUP(B27,RMS!B:E,4,FALSE)</f>
        <v>484854.02580885001</v>
      </c>
      <c r="K27" s="22">
        <f t="shared" si="1"/>
        <v>6.1212388973217458E-2</v>
      </c>
      <c r="L27" s="22">
        <f t="shared" si="2"/>
        <v>8.9114997535943985E-4</v>
      </c>
    </row>
    <row r="28" spans="1:12" x14ac:dyDescent="0.15">
      <c r="A28" s="38"/>
      <c r="B28" s="12">
        <v>39</v>
      </c>
      <c r="C28" s="35" t="s">
        <v>30</v>
      </c>
      <c r="D28" s="35"/>
      <c r="E28" s="15">
        <f>VLOOKUP(C28,RA!B32:D63,3,0)</f>
        <v>106670.70879999999</v>
      </c>
      <c r="F28" s="25">
        <f>VLOOKUP(C28,RA!B32:I67,8,0)</f>
        <v>30785.077700000002</v>
      </c>
      <c r="G28" s="16">
        <f t="shared" si="0"/>
        <v>75885.631099999999</v>
      </c>
      <c r="H28" s="27">
        <f>RA!J32</f>
        <v>28.859916697206799</v>
      </c>
      <c r="I28" s="20">
        <f>VLOOKUP(B28,RMS!B:D,3,FALSE)</f>
        <v>106670.661535012</v>
      </c>
      <c r="J28" s="21">
        <f>VLOOKUP(B28,RMS!B:E,4,FALSE)</f>
        <v>75885.614218783201</v>
      </c>
      <c r="K28" s="22">
        <f t="shared" si="1"/>
        <v>4.7264987995731644E-2</v>
      </c>
      <c r="L28" s="22">
        <f t="shared" si="2"/>
        <v>1.688121679762844E-2</v>
      </c>
    </row>
    <row r="29" spans="1:12" x14ac:dyDescent="0.15">
      <c r="A29" s="38"/>
      <c r="B29" s="12">
        <v>40</v>
      </c>
      <c r="C29" s="35" t="s">
        <v>31</v>
      </c>
      <c r="D29" s="35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8"/>
      <c r="B31" s="12">
        <v>42</v>
      </c>
      <c r="C31" s="35" t="s">
        <v>32</v>
      </c>
      <c r="D31" s="35"/>
      <c r="E31" s="15">
        <f>VLOOKUP(C31,RA!B34:D66,3,0)</f>
        <v>95655.944300000003</v>
      </c>
      <c r="F31" s="25">
        <f>VLOOKUP(C31,RA!B35:I70,8,0)</f>
        <v>13411.0065</v>
      </c>
      <c r="G31" s="16">
        <f t="shared" si="0"/>
        <v>82244.9378</v>
      </c>
      <c r="H31" s="27">
        <f>RA!J35</f>
        <v>14.020045066869899</v>
      </c>
      <c r="I31" s="20">
        <f>VLOOKUP(B31,RMS!B:D,3,FALSE)</f>
        <v>95655.944300000003</v>
      </c>
      <c r="J31" s="21">
        <f>VLOOKUP(B31,RMS!B:E,4,FALSE)</f>
        <v>82244.933699999994</v>
      </c>
      <c r="K31" s="22">
        <f t="shared" si="1"/>
        <v>0</v>
      </c>
      <c r="L31" s="22">
        <f t="shared" si="2"/>
        <v>4.1000000055646524E-3</v>
      </c>
    </row>
    <row r="32" spans="1:12" x14ac:dyDescent="0.15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8"/>
      <c r="B35" s="12">
        <v>75</v>
      </c>
      <c r="C35" s="35" t="s">
        <v>33</v>
      </c>
      <c r="D35" s="35"/>
      <c r="E35" s="15">
        <f>VLOOKUP(C35,RA!B8:D70,3,0)</f>
        <v>208684.6159</v>
      </c>
      <c r="F35" s="25">
        <f>VLOOKUP(C35,RA!B8:I74,8,0)</f>
        <v>9800.4863000000005</v>
      </c>
      <c r="G35" s="16">
        <f t="shared" si="0"/>
        <v>198884.12960000001</v>
      </c>
      <c r="H35" s="27">
        <f>RA!J39</f>
        <v>4.6963147032823498</v>
      </c>
      <c r="I35" s="20">
        <f>VLOOKUP(B35,RMS!B:D,3,FALSE)</f>
        <v>208684.615384615</v>
      </c>
      <c r="J35" s="21">
        <f>VLOOKUP(B35,RMS!B:E,4,FALSE)</f>
        <v>198884.12820512801</v>
      </c>
      <c r="K35" s="22">
        <f t="shared" si="1"/>
        <v>5.1538500702008605E-4</v>
      </c>
      <c r="L35" s="22">
        <f t="shared" si="2"/>
        <v>1.3948720006737858E-3</v>
      </c>
    </row>
    <row r="36" spans="1:12" x14ac:dyDescent="0.15">
      <c r="A36" s="38"/>
      <c r="B36" s="12">
        <v>76</v>
      </c>
      <c r="C36" s="35" t="s">
        <v>34</v>
      </c>
      <c r="D36" s="35"/>
      <c r="E36" s="15">
        <f>VLOOKUP(C36,RA!B8:D71,3,0)</f>
        <v>395313.9767</v>
      </c>
      <c r="F36" s="25">
        <f>VLOOKUP(C36,RA!B8:I75,8,0)</f>
        <v>21386.852800000001</v>
      </c>
      <c r="G36" s="16">
        <f t="shared" si="0"/>
        <v>373927.12390000001</v>
      </c>
      <c r="H36" s="27">
        <f>RA!J40</f>
        <v>5.41009275172435</v>
      </c>
      <c r="I36" s="20">
        <f>VLOOKUP(B36,RMS!B:D,3,FALSE)</f>
        <v>395313.971655556</v>
      </c>
      <c r="J36" s="21">
        <f>VLOOKUP(B36,RMS!B:E,4,FALSE)</f>
        <v>373927.11953076901</v>
      </c>
      <c r="K36" s="22">
        <f t="shared" si="1"/>
        <v>5.0444439984858036E-3</v>
      </c>
      <c r="L36" s="22">
        <f t="shared" si="2"/>
        <v>4.3692309991456568E-3</v>
      </c>
    </row>
    <row r="37" spans="1:12" x14ac:dyDescent="0.15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8"/>
      <c r="B39" s="12">
        <v>99</v>
      </c>
      <c r="C39" s="35" t="s">
        <v>35</v>
      </c>
      <c r="D39" s="35"/>
      <c r="E39" s="15">
        <f>VLOOKUP(C39,RA!B8:D74,3,0)</f>
        <v>8032.3581000000004</v>
      </c>
      <c r="F39" s="25">
        <f>VLOOKUP(C39,RA!B8:I78,8,0)</f>
        <v>924.58680000000004</v>
      </c>
      <c r="G39" s="16">
        <f t="shared" si="0"/>
        <v>7107.7713000000003</v>
      </c>
      <c r="H39" s="27">
        <f>RA!J43</f>
        <v>11.5107766422914</v>
      </c>
      <c r="I39" s="20">
        <f>VLOOKUP(B39,RMS!B:D,3,FALSE)</f>
        <v>8032.3582179865398</v>
      </c>
      <c r="J39" s="21">
        <f>VLOOKUP(B39,RMS!B:E,4,FALSE)</f>
        <v>7107.7720293472503</v>
      </c>
      <c r="K39" s="22">
        <f t="shared" si="1"/>
        <v>-1.1798653940786608E-4</v>
      </c>
      <c r="L39" s="22">
        <f t="shared" si="2"/>
        <v>-7.2934724994411226E-4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3" t="s">
        <v>47</v>
      </c>
      <c r="W1" s="41"/>
    </row>
    <row r="2" spans="1:23" ht="12.75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3"/>
      <c r="W2" s="41"/>
    </row>
    <row r="3" spans="1:23" ht="23.25" thickBot="1" x14ac:dyDescent="0.2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4" t="s">
        <v>48</v>
      </c>
      <c r="W3" s="41"/>
    </row>
    <row r="4" spans="1:23" ht="15" thickTop="1" thickBo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2"/>
      <c r="W4" s="41"/>
    </row>
    <row r="5" spans="1:23" ht="15" thickTop="1" thickBot="1" x14ac:dyDescent="0.25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 x14ac:dyDescent="0.2">
      <c r="A6" s="60" t="s">
        <v>3</v>
      </c>
      <c r="B6" s="42" t="s">
        <v>4</v>
      </c>
      <c r="C6" s="43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 x14ac:dyDescent="0.2">
      <c r="A7" s="44" t="s">
        <v>5</v>
      </c>
      <c r="B7" s="45"/>
      <c r="C7" s="46"/>
      <c r="D7" s="62">
        <v>12798215.4965</v>
      </c>
      <c r="E7" s="62">
        <v>15885001</v>
      </c>
      <c r="F7" s="63">
        <v>80.5679237697247</v>
      </c>
      <c r="G7" s="62">
        <v>28546592.703899998</v>
      </c>
      <c r="H7" s="63">
        <v>-55.167274675301201</v>
      </c>
      <c r="I7" s="62">
        <v>1591814.4957000001</v>
      </c>
      <c r="J7" s="63">
        <v>12.4377847531581</v>
      </c>
      <c r="K7" s="62">
        <v>2982806.4506000001</v>
      </c>
      <c r="L7" s="63">
        <v>10.448905344113101</v>
      </c>
      <c r="M7" s="63">
        <v>-0.46633664568487099</v>
      </c>
      <c r="N7" s="62">
        <v>191916549.10749999</v>
      </c>
      <c r="O7" s="62">
        <v>3358573220.8551998</v>
      </c>
      <c r="P7" s="62">
        <v>792297</v>
      </c>
      <c r="Q7" s="62">
        <v>785859</v>
      </c>
      <c r="R7" s="63">
        <v>0.81923093073947895</v>
      </c>
      <c r="S7" s="62">
        <v>16.153305511064701</v>
      </c>
      <c r="T7" s="62">
        <v>16.153585906123102</v>
      </c>
      <c r="U7" s="64">
        <v>-1.735837028841E-3</v>
      </c>
      <c r="V7" s="52"/>
      <c r="W7" s="52"/>
    </row>
    <row r="8" spans="1:23" ht="14.25" thickBot="1" x14ac:dyDescent="0.2">
      <c r="A8" s="47">
        <v>41800</v>
      </c>
      <c r="B8" s="50" t="s">
        <v>6</v>
      </c>
      <c r="C8" s="51"/>
      <c r="D8" s="65">
        <v>472414.54889999999</v>
      </c>
      <c r="E8" s="65">
        <v>567429</v>
      </c>
      <c r="F8" s="66">
        <v>83.255270509614405</v>
      </c>
      <c r="G8" s="65">
        <v>660768.5294</v>
      </c>
      <c r="H8" s="66">
        <v>-28.5052892381288</v>
      </c>
      <c r="I8" s="65">
        <v>121267.2528</v>
      </c>
      <c r="J8" s="66">
        <v>25.669669378804301</v>
      </c>
      <c r="K8" s="65">
        <v>99943.672399999996</v>
      </c>
      <c r="L8" s="66">
        <v>15.125368105946601</v>
      </c>
      <c r="M8" s="66">
        <v>0.21335598230428901</v>
      </c>
      <c r="N8" s="65">
        <v>6006460.5522999996</v>
      </c>
      <c r="O8" s="65">
        <v>128581728.02060001</v>
      </c>
      <c r="P8" s="65">
        <v>20891</v>
      </c>
      <c r="Q8" s="65">
        <v>21852</v>
      </c>
      <c r="R8" s="66">
        <v>-4.3977667948013899</v>
      </c>
      <c r="S8" s="65">
        <v>22.613304719735801</v>
      </c>
      <c r="T8" s="65">
        <v>21.719906923851401</v>
      </c>
      <c r="U8" s="67">
        <v>3.9507617615248201</v>
      </c>
      <c r="V8" s="52"/>
      <c r="W8" s="52"/>
    </row>
    <row r="9" spans="1:23" ht="12" customHeight="1" thickBot="1" x14ac:dyDescent="0.2">
      <c r="A9" s="48"/>
      <c r="B9" s="50" t="s">
        <v>7</v>
      </c>
      <c r="C9" s="51"/>
      <c r="D9" s="65">
        <v>61198.1512</v>
      </c>
      <c r="E9" s="65">
        <v>81426</v>
      </c>
      <c r="F9" s="66">
        <v>75.157997691155202</v>
      </c>
      <c r="G9" s="65">
        <v>141751.18090000001</v>
      </c>
      <c r="H9" s="66">
        <v>-56.827060761368202</v>
      </c>
      <c r="I9" s="65">
        <v>14096.784799999999</v>
      </c>
      <c r="J9" s="66">
        <v>23.034657948947999</v>
      </c>
      <c r="K9" s="65">
        <v>29068.113099999999</v>
      </c>
      <c r="L9" s="66">
        <v>20.506434525230802</v>
      </c>
      <c r="M9" s="66">
        <v>-0.51504300428774696</v>
      </c>
      <c r="N9" s="65">
        <v>1129224.0597999999</v>
      </c>
      <c r="O9" s="65">
        <v>21711227.0524</v>
      </c>
      <c r="P9" s="65">
        <v>3712</v>
      </c>
      <c r="Q9" s="65">
        <v>3531</v>
      </c>
      <c r="R9" s="66">
        <v>5.1260266213537298</v>
      </c>
      <c r="S9" s="65">
        <v>16.4865709051724</v>
      </c>
      <c r="T9" s="65">
        <v>17.039687057490799</v>
      </c>
      <c r="U9" s="67">
        <v>-3.3549496465929698</v>
      </c>
      <c r="V9" s="52"/>
      <c r="W9" s="52"/>
    </row>
    <row r="10" spans="1:23" ht="14.25" thickBot="1" x14ac:dyDescent="0.2">
      <c r="A10" s="48"/>
      <c r="B10" s="50" t="s">
        <v>8</v>
      </c>
      <c r="C10" s="51"/>
      <c r="D10" s="65">
        <v>97956.896200000003</v>
      </c>
      <c r="E10" s="65">
        <v>117852</v>
      </c>
      <c r="F10" s="66">
        <v>83.118569222414607</v>
      </c>
      <c r="G10" s="65">
        <v>267216.6434</v>
      </c>
      <c r="H10" s="66">
        <v>-63.3417683293899</v>
      </c>
      <c r="I10" s="65">
        <v>28409.644100000001</v>
      </c>
      <c r="J10" s="66">
        <v>29.002188923989198</v>
      </c>
      <c r="K10" s="65">
        <v>41311.9274</v>
      </c>
      <c r="L10" s="66">
        <v>15.4600876930258</v>
      </c>
      <c r="M10" s="66">
        <v>-0.312313758084306</v>
      </c>
      <c r="N10" s="65">
        <v>2695730</v>
      </c>
      <c r="O10" s="65">
        <v>32809526.2005</v>
      </c>
      <c r="P10" s="65">
        <v>73041</v>
      </c>
      <c r="Q10" s="65">
        <v>73327</v>
      </c>
      <c r="R10" s="66">
        <v>-0.39003368472731997</v>
      </c>
      <c r="S10" s="65">
        <v>1.3411220574745699</v>
      </c>
      <c r="T10" s="65">
        <v>1.23160083598129</v>
      </c>
      <c r="U10" s="67">
        <v>8.1663873085136203</v>
      </c>
      <c r="V10" s="52"/>
      <c r="W10" s="52"/>
    </row>
    <row r="11" spans="1:23" ht="14.25" thickBot="1" x14ac:dyDescent="0.2">
      <c r="A11" s="48"/>
      <c r="B11" s="50" t="s">
        <v>9</v>
      </c>
      <c r="C11" s="51"/>
      <c r="D11" s="65">
        <v>64052.022299999997</v>
      </c>
      <c r="E11" s="65">
        <v>71016</v>
      </c>
      <c r="F11" s="66">
        <v>90.193790554241303</v>
      </c>
      <c r="G11" s="65">
        <v>86410.335000000006</v>
      </c>
      <c r="H11" s="66">
        <v>-25.8745816689636</v>
      </c>
      <c r="I11" s="65">
        <v>9500.6036000000004</v>
      </c>
      <c r="J11" s="66">
        <v>14.832636439646</v>
      </c>
      <c r="K11" s="65">
        <v>21328.700499999999</v>
      </c>
      <c r="L11" s="66">
        <v>24.683043411416001</v>
      </c>
      <c r="M11" s="66">
        <v>-0.55456247322709595</v>
      </c>
      <c r="N11" s="65">
        <v>898022.52599999995</v>
      </c>
      <c r="O11" s="65">
        <v>13696950.1402</v>
      </c>
      <c r="P11" s="65">
        <v>3136</v>
      </c>
      <c r="Q11" s="65">
        <v>3287</v>
      </c>
      <c r="R11" s="66">
        <v>-4.59385457864314</v>
      </c>
      <c r="S11" s="65">
        <v>20.4247520089286</v>
      </c>
      <c r="T11" s="65">
        <v>22.047126315789502</v>
      </c>
      <c r="U11" s="67">
        <v>-7.9431775041953303</v>
      </c>
      <c r="V11" s="52"/>
      <c r="W11" s="52"/>
    </row>
    <row r="12" spans="1:23" ht="14.25" thickBot="1" x14ac:dyDescent="0.2">
      <c r="A12" s="48"/>
      <c r="B12" s="50" t="s">
        <v>10</v>
      </c>
      <c r="C12" s="51"/>
      <c r="D12" s="65">
        <v>171599.11480000001</v>
      </c>
      <c r="E12" s="65">
        <v>197919</v>
      </c>
      <c r="F12" s="66">
        <v>86.701688468514902</v>
      </c>
      <c r="G12" s="65">
        <v>301657.14120000001</v>
      </c>
      <c r="H12" s="66">
        <v>-43.114519312430602</v>
      </c>
      <c r="I12" s="65">
        <v>33706.509899999997</v>
      </c>
      <c r="J12" s="66">
        <v>19.642589613172099</v>
      </c>
      <c r="K12" s="65">
        <v>16048.5095</v>
      </c>
      <c r="L12" s="66">
        <v>5.3201158892372398</v>
      </c>
      <c r="M12" s="66">
        <v>1.1002891203073999</v>
      </c>
      <c r="N12" s="65">
        <v>3321140.1316999998</v>
      </c>
      <c r="O12" s="65">
        <v>40778530.152000003</v>
      </c>
      <c r="P12" s="65">
        <v>1894</v>
      </c>
      <c r="Q12" s="65">
        <v>2338</v>
      </c>
      <c r="R12" s="66">
        <v>-18.9905902480753</v>
      </c>
      <c r="S12" s="65">
        <v>90.601433368532199</v>
      </c>
      <c r="T12" s="65">
        <v>95.382979940119796</v>
      </c>
      <c r="U12" s="67">
        <v>-5.2775617270182202</v>
      </c>
      <c r="V12" s="52"/>
      <c r="W12" s="52"/>
    </row>
    <row r="13" spans="1:23" ht="14.25" thickBot="1" x14ac:dyDescent="0.2">
      <c r="A13" s="48"/>
      <c r="B13" s="50" t="s">
        <v>11</v>
      </c>
      <c r="C13" s="51"/>
      <c r="D13" s="65">
        <v>228145.41310000001</v>
      </c>
      <c r="E13" s="65">
        <v>265301</v>
      </c>
      <c r="F13" s="66">
        <v>85.994931455214996</v>
      </c>
      <c r="G13" s="65">
        <v>341307.31890000001</v>
      </c>
      <c r="H13" s="66">
        <v>-33.155429003019798</v>
      </c>
      <c r="I13" s="65">
        <v>65031.871800000001</v>
      </c>
      <c r="J13" s="66">
        <v>28.504571236545299</v>
      </c>
      <c r="K13" s="65">
        <v>67900.788100000005</v>
      </c>
      <c r="L13" s="66">
        <v>19.8943252429621</v>
      </c>
      <c r="M13" s="66">
        <v>-4.2251590596780998E-2</v>
      </c>
      <c r="N13" s="65">
        <v>3160302.4585000002</v>
      </c>
      <c r="O13" s="65">
        <v>63560010.110299997</v>
      </c>
      <c r="P13" s="65">
        <v>8958</v>
      </c>
      <c r="Q13" s="65">
        <v>9667</v>
      </c>
      <c r="R13" s="66">
        <v>-7.3342298541429596</v>
      </c>
      <c r="S13" s="65">
        <v>25.468342609957599</v>
      </c>
      <c r="T13" s="65">
        <v>25.0213561187545</v>
      </c>
      <c r="U13" s="67">
        <v>1.7550670573604299</v>
      </c>
      <c r="V13" s="52"/>
      <c r="W13" s="52"/>
    </row>
    <row r="14" spans="1:23" ht="14.25" thickBot="1" x14ac:dyDescent="0.2">
      <c r="A14" s="48"/>
      <c r="B14" s="50" t="s">
        <v>12</v>
      </c>
      <c r="C14" s="51"/>
      <c r="D14" s="65">
        <v>133567.74780000001</v>
      </c>
      <c r="E14" s="65">
        <v>143451</v>
      </c>
      <c r="F14" s="66">
        <v>93.110363678189699</v>
      </c>
      <c r="G14" s="65">
        <v>257542.20310000001</v>
      </c>
      <c r="H14" s="66">
        <v>-48.137530007795498</v>
      </c>
      <c r="I14" s="65">
        <v>25816.595700000002</v>
      </c>
      <c r="J14" s="66">
        <v>19.328465235976701</v>
      </c>
      <c r="K14" s="65">
        <v>39065.583700000003</v>
      </c>
      <c r="L14" s="66">
        <v>15.1686143978629</v>
      </c>
      <c r="M14" s="66">
        <v>-0.33914731958811101</v>
      </c>
      <c r="N14" s="65">
        <v>2056807.486</v>
      </c>
      <c r="O14" s="65">
        <v>29421220.7018</v>
      </c>
      <c r="P14" s="65">
        <v>2377</v>
      </c>
      <c r="Q14" s="65">
        <v>2387</v>
      </c>
      <c r="R14" s="66">
        <v>-0.41893590280687198</v>
      </c>
      <c r="S14" s="65">
        <v>56.191732351703799</v>
      </c>
      <c r="T14" s="65">
        <v>57.3465836196062</v>
      </c>
      <c r="U14" s="67">
        <v>-2.0551978370664301</v>
      </c>
      <c r="V14" s="52"/>
      <c r="W14" s="52"/>
    </row>
    <row r="15" spans="1:23" ht="14.25" thickBot="1" x14ac:dyDescent="0.2">
      <c r="A15" s="48"/>
      <c r="B15" s="50" t="s">
        <v>13</v>
      </c>
      <c r="C15" s="51"/>
      <c r="D15" s="65">
        <v>103688.9025</v>
      </c>
      <c r="E15" s="65">
        <v>94466</v>
      </c>
      <c r="F15" s="66">
        <v>109.763197870133</v>
      </c>
      <c r="G15" s="65">
        <v>139893.41949999999</v>
      </c>
      <c r="H15" s="66">
        <v>-25.880071506865999</v>
      </c>
      <c r="I15" s="65">
        <v>21930.545300000002</v>
      </c>
      <c r="J15" s="66">
        <v>21.1503302390533</v>
      </c>
      <c r="K15" s="65">
        <v>30425.055700000001</v>
      </c>
      <c r="L15" s="66">
        <v>21.7487397253879</v>
      </c>
      <c r="M15" s="66">
        <v>-0.279194571860718</v>
      </c>
      <c r="N15" s="65">
        <v>1481291.4835999999</v>
      </c>
      <c r="O15" s="65">
        <v>22732885.708000001</v>
      </c>
      <c r="P15" s="65">
        <v>4096</v>
      </c>
      <c r="Q15" s="65">
        <v>4164</v>
      </c>
      <c r="R15" s="66">
        <v>-1.6330451488952999</v>
      </c>
      <c r="S15" s="65">
        <v>25.314673461914101</v>
      </c>
      <c r="T15" s="65">
        <v>24.752752209413998</v>
      </c>
      <c r="U15" s="67">
        <v>2.2197452135633702</v>
      </c>
      <c r="V15" s="52"/>
      <c r="W15" s="52"/>
    </row>
    <row r="16" spans="1:23" ht="14.25" thickBot="1" x14ac:dyDescent="0.2">
      <c r="A16" s="48"/>
      <c r="B16" s="50" t="s">
        <v>14</v>
      </c>
      <c r="C16" s="51"/>
      <c r="D16" s="65">
        <v>628661.71600000001</v>
      </c>
      <c r="E16" s="65">
        <v>770349</v>
      </c>
      <c r="F16" s="66">
        <v>81.607390416551496</v>
      </c>
      <c r="G16" s="65">
        <v>1643396.9084000001</v>
      </c>
      <c r="H16" s="66">
        <v>-61.7462030756733</v>
      </c>
      <c r="I16" s="65">
        <v>23929.154699999999</v>
      </c>
      <c r="J16" s="66">
        <v>3.8063642323020002</v>
      </c>
      <c r="K16" s="65">
        <v>84202.513999999996</v>
      </c>
      <c r="L16" s="66">
        <v>5.12368701496335</v>
      </c>
      <c r="M16" s="66">
        <v>-0.71581424872896304</v>
      </c>
      <c r="N16" s="65">
        <v>10930372.724199999</v>
      </c>
      <c r="O16" s="65">
        <v>169793802.08289999</v>
      </c>
      <c r="P16" s="65">
        <v>37498</v>
      </c>
      <c r="Q16" s="65">
        <v>41200</v>
      </c>
      <c r="R16" s="66">
        <v>-8.9854368932038806</v>
      </c>
      <c r="S16" s="65">
        <v>16.765206571017099</v>
      </c>
      <c r="T16" s="65">
        <v>14.914010638349501</v>
      </c>
      <c r="U16" s="67">
        <v>11.041891579599501</v>
      </c>
      <c r="V16" s="52"/>
      <c r="W16" s="52"/>
    </row>
    <row r="17" spans="1:21" ht="12" thickBot="1" x14ac:dyDescent="0.2">
      <c r="A17" s="48"/>
      <c r="B17" s="50" t="s">
        <v>15</v>
      </c>
      <c r="C17" s="51"/>
      <c r="D17" s="65">
        <v>486970.02429999999</v>
      </c>
      <c r="E17" s="65">
        <v>410497</v>
      </c>
      <c r="F17" s="66">
        <v>118.629374709194</v>
      </c>
      <c r="G17" s="65">
        <v>1137575.7318</v>
      </c>
      <c r="H17" s="66">
        <v>-57.192298438938998</v>
      </c>
      <c r="I17" s="65">
        <v>56098.757700000002</v>
      </c>
      <c r="J17" s="66">
        <v>11.5199611681725</v>
      </c>
      <c r="K17" s="65">
        <v>115855.28879999999</v>
      </c>
      <c r="L17" s="66">
        <v>10.184402282974199</v>
      </c>
      <c r="M17" s="66">
        <v>-0.51578595780083203</v>
      </c>
      <c r="N17" s="65">
        <v>10552307.9627</v>
      </c>
      <c r="O17" s="65">
        <v>179217231.84259999</v>
      </c>
      <c r="P17" s="65">
        <v>11704</v>
      </c>
      <c r="Q17" s="65">
        <v>12112</v>
      </c>
      <c r="R17" s="66">
        <v>-3.36856010568032</v>
      </c>
      <c r="S17" s="65">
        <v>41.607144933356103</v>
      </c>
      <c r="T17" s="65">
        <v>35.625550643989399</v>
      </c>
      <c r="U17" s="67">
        <v>14.3763632398898</v>
      </c>
    </row>
    <row r="18" spans="1:21" ht="12" thickBot="1" x14ac:dyDescent="0.2">
      <c r="A18" s="48"/>
      <c r="B18" s="50" t="s">
        <v>16</v>
      </c>
      <c r="C18" s="51"/>
      <c r="D18" s="65">
        <v>1355837.1832999999</v>
      </c>
      <c r="E18" s="65">
        <v>1361406</v>
      </c>
      <c r="F18" s="66">
        <v>99.590951068233906</v>
      </c>
      <c r="G18" s="65">
        <v>2799926.3229</v>
      </c>
      <c r="H18" s="66">
        <v>-51.5759692599446</v>
      </c>
      <c r="I18" s="65">
        <v>185177.299</v>
      </c>
      <c r="J18" s="66">
        <v>13.657782902021699</v>
      </c>
      <c r="K18" s="65">
        <v>344693.98330000002</v>
      </c>
      <c r="L18" s="66">
        <v>12.310823341343699</v>
      </c>
      <c r="M18" s="66">
        <v>-0.462777686958251</v>
      </c>
      <c r="N18" s="65">
        <v>18842645.6261</v>
      </c>
      <c r="O18" s="65">
        <v>429026955.1559</v>
      </c>
      <c r="P18" s="65">
        <v>71428</v>
      </c>
      <c r="Q18" s="65">
        <v>68512</v>
      </c>
      <c r="R18" s="66">
        <v>4.25618869687061</v>
      </c>
      <c r="S18" s="65">
        <v>18.9818724211794</v>
      </c>
      <c r="T18" s="65">
        <v>18.381159018858</v>
      </c>
      <c r="U18" s="67">
        <v>3.1646688429488199</v>
      </c>
    </row>
    <row r="19" spans="1:21" ht="12" thickBot="1" x14ac:dyDescent="0.2">
      <c r="A19" s="48"/>
      <c r="B19" s="50" t="s">
        <v>17</v>
      </c>
      <c r="C19" s="51"/>
      <c r="D19" s="65">
        <v>395901.65970000002</v>
      </c>
      <c r="E19" s="65">
        <v>525979</v>
      </c>
      <c r="F19" s="66">
        <v>75.269480283433396</v>
      </c>
      <c r="G19" s="65">
        <v>1437461.8561</v>
      </c>
      <c r="H19" s="66">
        <v>-72.4582841610749</v>
      </c>
      <c r="I19" s="65">
        <v>53417.786200000002</v>
      </c>
      <c r="J19" s="66">
        <v>13.492690644560099</v>
      </c>
      <c r="K19" s="65">
        <v>100596.83100000001</v>
      </c>
      <c r="L19" s="66">
        <v>6.9982261145301496</v>
      </c>
      <c r="M19" s="66">
        <v>-0.46899136216328702</v>
      </c>
      <c r="N19" s="65">
        <v>6519187.0603999998</v>
      </c>
      <c r="O19" s="65">
        <v>136916470.06729999</v>
      </c>
      <c r="P19" s="65">
        <v>8456</v>
      </c>
      <c r="Q19" s="65">
        <v>8182</v>
      </c>
      <c r="R19" s="66">
        <v>3.3488144707895402</v>
      </c>
      <c r="S19" s="65">
        <v>46.819023143330199</v>
      </c>
      <c r="T19" s="65">
        <v>48.250368125152796</v>
      </c>
      <c r="U19" s="67">
        <v>-3.0571867709429301</v>
      </c>
    </row>
    <row r="20" spans="1:21" ht="12" thickBot="1" x14ac:dyDescent="0.2">
      <c r="A20" s="48"/>
      <c r="B20" s="50" t="s">
        <v>18</v>
      </c>
      <c r="C20" s="51"/>
      <c r="D20" s="65">
        <v>727881.75890000002</v>
      </c>
      <c r="E20" s="65">
        <v>673228</v>
      </c>
      <c r="F20" s="66">
        <v>108.11816485648301</v>
      </c>
      <c r="G20" s="65">
        <v>1725638.4606999999</v>
      </c>
      <c r="H20" s="66">
        <v>-57.8195679177933</v>
      </c>
      <c r="I20" s="65">
        <v>63487.450799999999</v>
      </c>
      <c r="J20" s="66">
        <v>8.7222203364382196</v>
      </c>
      <c r="K20" s="65">
        <v>66829.536099999998</v>
      </c>
      <c r="L20" s="66">
        <v>3.8727426179925799</v>
      </c>
      <c r="M20" s="66">
        <v>-5.0009105180666001E-2</v>
      </c>
      <c r="N20" s="65">
        <v>9380467.9353</v>
      </c>
      <c r="O20" s="65">
        <v>192938814.03049999</v>
      </c>
      <c r="P20" s="65">
        <v>33551</v>
      </c>
      <c r="Q20" s="65">
        <v>31683</v>
      </c>
      <c r="R20" s="66">
        <v>5.8959063220023404</v>
      </c>
      <c r="S20" s="65">
        <v>21.694785815624002</v>
      </c>
      <c r="T20" s="65">
        <v>21.840304248335102</v>
      </c>
      <c r="U20" s="67">
        <v>-0.67075302769891598</v>
      </c>
    </row>
    <row r="21" spans="1:21" ht="12" thickBot="1" x14ac:dyDescent="0.2">
      <c r="A21" s="48"/>
      <c r="B21" s="50" t="s">
        <v>19</v>
      </c>
      <c r="C21" s="51"/>
      <c r="D21" s="65">
        <v>265006.90470000001</v>
      </c>
      <c r="E21" s="65">
        <v>261156</v>
      </c>
      <c r="F21" s="66">
        <v>101.474561066948</v>
      </c>
      <c r="G21" s="65">
        <v>573495.52930000005</v>
      </c>
      <c r="H21" s="66">
        <v>-53.790938000255501</v>
      </c>
      <c r="I21" s="65">
        <v>30281.101600000002</v>
      </c>
      <c r="J21" s="66">
        <v>11.4265330687439</v>
      </c>
      <c r="K21" s="65">
        <v>40022.929199999999</v>
      </c>
      <c r="L21" s="66">
        <v>6.9787691717233402</v>
      </c>
      <c r="M21" s="66">
        <v>-0.243406162285593</v>
      </c>
      <c r="N21" s="65">
        <v>3257867.7647000002</v>
      </c>
      <c r="O21" s="65">
        <v>78372444.922299996</v>
      </c>
      <c r="P21" s="65">
        <v>25713</v>
      </c>
      <c r="Q21" s="65">
        <v>24588</v>
      </c>
      <c r="R21" s="66">
        <v>4.5754026354319199</v>
      </c>
      <c r="S21" s="65">
        <v>10.306339388636101</v>
      </c>
      <c r="T21" s="65">
        <v>10.583941861883799</v>
      </c>
      <c r="U21" s="67">
        <v>-2.6935118549835302</v>
      </c>
    </row>
    <row r="22" spans="1:21" ht="12" thickBot="1" x14ac:dyDescent="0.2">
      <c r="A22" s="48"/>
      <c r="B22" s="50" t="s">
        <v>20</v>
      </c>
      <c r="C22" s="51"/>
      <c r="D22" s="65">
        <v>964117.43920000002</v>
      </c>
      <c r="E22" s="65">
        <v>1375818</v>
      </c>
      <c r="F22" s="66">
        <v>70.075943126198396</v>
      </c>
      <c r="G22" s="65">
        <v>3628586.1488999999</v>
      </c>
      <c r="H22" s="66">
        <v>-73.429942141727295</v>
      </c>
      <c r="I22" s="65">
        <v>116856.6971</v>
      </c>
      <c r="J22" s="66">
        <v>12.120587425217099</v>
      </c>
      <c r="K22" s="65">
        <v>390214.67440000002</v>
      </c>
      <c r="L22" s="66">
        <v>10.753904093424699</v>
      </c>
      <c r="M22" s="66">
        <v>-0.70053228449268201</v>
      </c>
      <c r="N22" s="65">
        <v>15889978.082699999</v>
      </c>
      <c r="O22" s="65">
        <v>231857686.4364</v>
      </c>
      <c r="P22" s="65">
        <v>59626</v>
      </c>
      <c r="Q22" s="65">
        <v>59985</v>
      </c>
      <c r="R22" s="66">
        <v>-0.59848295407185503</v>
      </c>
      <c r="S22" s="65">
        <v>16.1694133297555</v>
      </c>
      <c r="T22" s="65">
        <v>15.9007378361257</v>
      </c>
      <c r="U22" s="67">
        <v>1.6616279647905201</v>
      </c>
    </row>
    <row r="23" spans="1:21" ht="12" thickBot="1" x14ac:dyDescent="0.2">
      <c r="A23" s="48"/>
      <c r="B23" s="50" t="s">
        <v>21</v>
      </c>
      <c r="C23" s="51"/>
      <c r="D23" s="65">
        <v>2141544.5617</v>
      </c>
      <c r="E23" s="65">
        <v>2798140</v>
      </c>
      <c r="F23" s="66">
        <v>76.534575171363798</v>
      </c>
      <c r="G23" s="65">
        <v>3293621.2530999999</v>
      </c>
      <c r="H23" s="66">
        <v>-34.979027728693801</v>
      </c>
      <c r="I23" s="65">
        <v>207604.40229999999</v>
      </c>
      <c r="J23" s="66">
        <v>9.6941434706919907</v>
      </c>
      <c r="K23" s="65">
        <v>387758.94990000001</v>
      </c>
      <c r="L23" s="66">
        <v>11.7730279258745</v>
      </c>
      <c r="M23" s="66">
        <v>-0.464604485973723</v>
      </c>
      <c r="N23" s="65">
        <v>30944765.725299999</v>
      </c>
      <c r="O23" s="65">
        <v>470256041.60650003</v>
      </c>
      <c r="P23" s="65">
        <v>75144</v>
      </c>
      <c r="Q23" s="65">
        <v>78697</v>
      </c>
      <c r="R23" s="66">
        <v>-4.5147845534137296</v>
      </c>
      <c r="S23" s="65">
        <v>28.499209008037901</v>
      </c>
      <c r="T23" s="65">
        <v>28.5273539639376</v>
      </c>
      <c r="U23" s="67">
        <v>-9.8756972138404994E-2</v>
      </c>
    </row>
    <row r="24" spans="1:21" ht="12" thickBot="1" x14ac:dyDescent="0.2">
      <c r="A24" s="48"/>
      <c r="B24" s="50" t="s">
        <v>22</v>
      </c>
      <c r="C24" s="51"/>
      <c r="D24" s="65">
        <v>202399.07939999999</v>
      </c>
      <c r="E24" s="65">
        <v>202545</v>
      </c>
      <c r="F24" s="66">
        <v>99.927956454121301</v>
      </c>
      <c r="G24" s="65">
        <v>553382.85340000002</v>
      </c>
      <c r="H24" s="66">
        <v>-63.4251263557491</v>
      </c>
      <c r="I24" s="65">
        <v>37868.876499999998</v>
      </c>
      <c r="J24" s="66">
        <v>18.710004320306201</v>
      </c>
      <c r="K24" s="65">
        <v>83257.316000000006</v>
      </c>
      <c r="L24" s="66">
        <v>15.045156438885799</v>
      </c>
      <c r="M24" s="66">
        <v>-0.54515857201065698</v>
      </c>
      <c r="N24" s="65">
        <v>3007806.4067000002</v>
      </c>
      <c r="O24" s="65">
        <v>52961710.292099997</v>
      </c>
      <c r="P24" s="65">
        <v>23617</v>
      </c>
      <c r="Q24" s="65">
        <v>22341</v>
      </c>
      <c r="R24" s="66">
        <v>5.7114721811915201</v>
      </c>
      <c r="S24" s="65">
        <v>8.5700588305034504</v>
      </c>
      <c r="T24" s="65">
        <v>8.5493120003580891</v>
      </c>
      <c r="U24" s="67">
        <v>0.24208503763734199</v>
      </c>
    </row>
    <row r="25" spans="1:21" ht="12" thickBot="1" x14ac:dyDescent="0.2">
      <c r="A25" s="48"/>
      <c r="B25" s="50" t="s">
        <v>23</v>
      </c>
      <c r="C25" s="51"/>
      <c r="D25" s="65">
        <v>177553.9051</v>
      </c>
      <c r="E25" s="65">
        <v>159789</v>
      </c>
      <c r="F25" s="66">
        <v>111.117727190232</v>
      </c>
      <c r="G25" s="65">
        <v>390823.62239999999</v>
      </c>
      <c r="H25" s="66">
        <v>-54.569300594047199</v>
      </c>
      <c r="I25" s="65">
        <v>14945.418100000001</v>
      </c>
      <c r="J25" s="66">
        <v>8.4173975737580093</v>
      </c>
      <c r="K25" s="65">
        <v>39883.069600000003</v>
      </c>
      <c r="L25" s="66">
        <v>10.204876909712601</v>
      </c>
      <c r="M25" s="66">
        <v>-0.62526911168342003</v>
      </c>
      <c r="N25" s="65">
        <v>2407058.8032</v>
      </c>
      <c r="O25" s="65">
        <v>52535074.629199997</v>
      </c>
      <c r="P25" s="65">
        <v>15342</v>
      </c>
      <c r="Q25" s="65">
        <v>14093</v>
      </c>
      <c r="R25" s="66">
        <v>8.8625558788050895</v>
      </c>
      <c r="S25" s="65">
        <v>11.573061211054601</v>
      </c>
      <c r="T25" s="65">
        <v>11.4033900517988</v>
      </c>
      <c r="U25" s="67">
        <v>1.4660871152550701</v>
      </c>
    </row>
    <row r="26" spans="1:21" ht="12" thickBot="1" x14ac:dyDescent="0.2">
      <c r="A26" s="48"/>
      <c r="B26" s="50" t="s">
        <v>24</v>
      </c>
      <c r="C26" s="51"/>
      <c r="D26" s="65">
        <v>477599.9829</v>
      </c>
      <c r="E26" s="65">
        <v>448256</v>
      </c>
      <c r="F26" s="66">
        <v>106.546255465627</v>
      </c>
      <c r="G26" s="65">
        <v>937673.52980000002</v>
      </c>
      <c r="H26" s="66">
        <v>-49.0654297341774</v>
      </c>
      <c r="I26" s="65">
        <v>102175.5577</v>
      </c>
      <c r="J26" s="66">
        <v>21.393542997968101</v>
      </c>
      <c r="K26" s="65">
        <v>135702.25949999999</v>
      </c>
      <c r="L26" s="66">
        <v>14.4722288928157</v>
      </c>
      <c r="M26" s="66">
        <v>-0.24706074846159801</v>
      </c>
      <c r="N26" s="65">
        <v>6489452.0036000004</v>
      </c>
      <c r="O26" s="65">
        <v>109065559.414</v>
      </c>
      <c r="P26" s="65">
        <v>34240</v>
      </c>
      <c r="Q26" s="65">
        <v>33883</v>
      </c>
      <c r="R26" s="66">
        <v>1.05362571200898</v>
      </c>
      <c r="S26" s="65">
        <v>13.9485976314252</v>
      </c>
      <c r="T26" s="65">
        <v>13.397737104152499</v>
      </c>
      <c r="U26" s="67">
        <v>3.9492179918621702</v>
      </c>
    </row>
    <row r="27" spans="1:21" ht="12" thickBot="1" x14ac:dyDescent="0.2">
      <c r="A27" s="48"/>
      <c r="B27" s="50" t="s">
        <v>25</v>
      </c>
      <c r="C27" s="51"/>
      <c r="D27" s="65">
        <v>213887.6128</v>
      </c>
      <c r="E27" s="65">
        <v>189222</v>
      </c>
      <c r="F27" s="66">
        <v>113.03527750473</v>
      </c>
      <c r="G27" s="65">
        <v>390427.364</v>
      </c>
      <c r="H27" s="66">
        <v>-45.217053792366897</v>
      </c>
      <c r="I27" s="65">
        <v>69419.450599999996</v>
      </c>
      <c r="J27" s="66">
        <v>32.456040670719901</v>
      </c>
      <c r="K27" s="65">
        <v>102322.7454</v>
      </c>
      <c r="L27" s="66">
        <v>26.207882652405502</v>
      </c>
      <c r="M27" s="66">
        <v>-0.32156383872788502</v>
      </c>
      <c r="N27" s="65">
        <v>2472178.5995999998</v>
      </c>
      <c r="O27" s="65">
        <v>45782160.853799999</v>
      </c>
      <c r="P27" s="65">
        <v>30429</v>
      </c>
      <c r="Q27" s="65">
        <v>27531</v>
      </c>
      <c r="R27" s="66">
        <v>10.526315789473699</v>
      </c>
      <c r="S27" s="65">
        <v>7.0290713727036698</v>
      </c>
      <c r="T27" s="65">
        <v>6.9733484544695097</v>
      </c>
      <c r="U27" s="67">
        <v>0.79274935876387798</v>
      </c>
    </row>
    <row r="28" spans="1:21" ht="12" thickBot="1" x14ac:dyDescent="0.2">
      <c r="A28" s="48"/>
      <c r="B28" s="50" t="s">
        <v>26</v>
      </c>
      <c r="C28" s="51"/>
      <c r="D28" s="65">
        <v>645352.51069999998</v>
      </c>
      <c r="E28" s="65">
        <v>565534</v>
      </c>
      <c r="F28" s="66">
        <v>114.11383059197099</v>
      </c>
      <c r="G28" s="65">
        <v>1396887.6302</v>
      </c>
      <c r="H28" s="66">
        <v>-53.800685413213799</v>
      </c>
      <c r="I28" s="65">
        <v>36125.8439</v>
      </c>
      <c r="J28" s="66">
        <v>5.5978466498588597</v>
      </c>
      <c r="K28" s="65">
        <v>88182.562099999996</v>
      </c>
      <c r="L28" s="66">
        <v>6.3127885302681399</v>
      </c>
      <c r="M28" s="66">
        <v>-0.59032893760749605</v>
      </c>
      <c r="N28" s="65">
        <v>8043353.9271</v>
      </c>
      <c r="O28" s="65">
        <v>155993409.9765</v>
      </c>
      <c r="P28" s="65">
        <v>40169</v>
      </c>
      <c r="Q28" s="65">
        <v>38326</v>
      </c>
      <c r="R28" s="66">
        <v>4.80874602097792</v>
      </c>
      <c r="S28" s="65">
        <v>16.065934195523901</v>
      </c>
      <c r="T28" s="65">
        <v>16.0859318713145</v>
      </c>
      <c r="U28" s="67">
        <v>-0.12447253640667</v>
      </c>
    </row>
    <row r="29" spans="1:21" ht="12" thickBot="1" x14ac:dyDescent="0.2">
      <c r="A29" s="48"/>
      <c r="B29" s="50" t="s">
        <v>27</v>
      </c>
      <c r="C29" s="51"/>
      <c r="D29" s="65">
        <v>529324.68740000005</v>
      </c>
      <c r="E29" s="65">
        <v>465635</v>
      </c>
      <c r="F29" s="66">
        <v>113.678028369861</v>
      </c>
      <c r="G29" s="65">
        <v>751705.57849999995</v>
      </c>
      <c r="H29" s="66">
        <v>-29.583509483028301</v>
      </c>
      <c r="I29" s="65">
        <v>89056.103099999993</v>
      </c>
      <c r="J29" s="66">
        <v>16.824475642244501</v>
      </c>
      <c r="K29" s="65">
        <v>121978.08869999999</v>
      </c>
      <c r="L29" s="66">
        <v>16.226843619200299</v>
      </c>
      <c r="M29" s="66">
        <v>-0.26990081539128102</v>
      </c>
      <c r="N29" s="65">
        <v>5583433.0294000003</v>
      </c>
      <c r="O29" s="65">
        <v>113813574.4058</v>
      </c>
      <c r="P29" s="65">
        <v>94866</v>
      </c>
      <c r="Q29" s="65">
        <v>92181</v>
      </c>
      <c r="R29" s="66">
        <v>2.9127477462817599</v>
      </c>
      <c r="S29" s="65">
        <v>5.5797091413151199</v>
      </c>
      <c r="T29" s="65">
        <v>5.5864797235872903</v>
      </c>
      <c r="U29" s="67">
        <v>-0.121342924885459</v>
      </c>
    </row>
    <row r="30" spans="1:21" ht="12" thickBot="1" x14ac:dyDescent="0.2">
      <c r="A30" s="48"/>
      <c r="B30" s="50" t="s">
        <v>28</v>
      </c>
      <c r="C30" s="51"/>
      <c r="D30" s="65">
        <v>915638.549</v>
      </c>
      <c r="E30" s="65">
        <v>1272930</v>
      </c>
      <c r="F30" s="66">
        <v>71.931571178305205</v>
      </c>
      <c r="G30" s="65">
        <v>2413669.6466000001</v>
      </c>
      <c r="H30" s="66">
        <v>-62.064462703510102</v>
      </c>
      <c r="I30" s="65">
        <v>70599.284199999995</v>
      </c>
      <c r="J30" s="66">
        <v>7.71038793387455</v>
      </c>
      <c r="K30" s="65">
        <v>310827.00799999997</v>
      </c>
      <c r="L30" s="66">
        <v>12.8777775549295</v>
      </c>
      <c r="M30" s="66">
        <v>-0.77286631347041801</v>
      </c>
      <c r="N30" s="65">
        <v>14139541.9855</v>
      </c>
      <c r="O30" s="65">
        <v>203655299.12180001</v>
      </c>
      <c r="P30" s="65">
        <v>56676</v>
      </c>
      <c r="Q30" s="65">
        <v>58609</v>
      </c>
      <c r="R30" s="66">
        <v>-3.2981282738146001</v>
      </c>
      <c r="S30" s="65">
        <v>16.1556664020044</v>
      </c>
      <c r="T30" s="65">
        <v>16.309976051459699</v>
      </c>
      <c r="U30" s="67">
        <v>-0.95514258350959502</v>
      </c>
    </row>
    <row r="31" spans="1:21" ht="12" thickBot="1" x14ac:dyDescent="0.2">
      <c r="A31" s="48"/>
      <c r="B31" s="50" t="s">
        <v>29</v>
      </c>
      <c r="C31" s="51"/>
      <c r="D31" s="65">
        <v>523557.5208</v>
      </c>
      <c r="E31" s="65">
        <v>712671</v>
      </c>
      <c r="F31" s="66">
        <v>73.464125915043496</v>
      </c>
      <c r="G31" s="65">
        <v>1572952.4859</v>
      </c>
      <c r="H31" s="66">
        <v>-66.714981826012703</v>
      </c>
      <c r="I31" s="65">
        <v>38703.494100000004</v>
      </c>
      <c r="J31" s="66">
        <v>7.3924053351121302</v>
      </c>
      <c r="K31" s="65">
        <v>23526.8609</v>
      </c>
      <c r="L31" s="66">
        <v>1.49571338682481</v>
      </c>
      <c r="M31" s="66">
        <v>0.64507684490964101</v>
      </c>
      <c r="N31" s="65">
        <v>10598785.8982</v>
      </c>
      <c r="O31" s="65">
        <v>180512531.77129999</v>
      </c>
      <c r="P31" s="65">
        <v>22873</v>
      </c>
      <c r="Q31" s="65">
        <v>21862</v>
      </c>
      <c r="R31" s="66">
        <v>4.6244625377367203</v>
      </c>
      <c r="S31" s="65">
        <v>22.889761762777098</v>
      </c>
      <c r="T31" s="65">
        <v>24.319468058732099</v>
      </c>
      <c r="U31" s="67">
        <v>-6.2460514476823397</v>
      </c>
    </row>
    <row r="32" spans="1:21" ht="12" thickBot="1" x14ac:dyDescent="0.2">
      <c r="A32" s="48"/>
      <c r="B32" s="50" t="s">
        <v>30</v>
      </c>
      <c r="C32" s="51"/>
      <c r="D32" s="65">
        <v>106670.70879999999</v>
      </c>
      <c r="E32" s="65">
        <v>117692</v>
      </c>
      <c r="F32" s="66">
        <v>90.635479726744407</v>
      </c>
      <c r="G32" s="65">
        <v>510225.26459999999</v>
      </c>
      <c r="H32" s="66">
        <v>-79.093409087919994</v>
      </c>
      <c r="I32" s="65">
        <v>30785.077700000002</v>
      </c>
      <c r="J32" s="66">
        <v>28.859916697206799</v>
      </c>
      <c r="K32" s="65">
        <v>120480.80319999999</v>
      </c>
      <c r="L32" s="66">
        <v>23.613257037448601</v>
      </c>
      <c r="M32" s="66">
        <v>-0.74448147022313405</v>
      </c>
      <c r="N32" s="65">
        <v>2086969.594</v>
      </c>
      <c r="O32" s="65">
        <v>27426881.548</v>
      </c>
      <c r="P32" s="65">
        <v>23245</v>
      </c>
      <c r="Q32" s="65">
        <v>22380</v>
      </c>
      <c r="R32" s="66">
        <v>3.8650580875782001</v>
      </c>
      <c r="S32" s="65">
        <v>4.58897435147344</v>
      </c>
      <c r="T32" s="65">
        <v>4.6213424977658599</v>
      </c>
      <c r="U32" s="67">
        <v>-0.70534598394593795</v>
      </c>
    </row>
    <row r="33" spans="1:21" ht="12" thickBot="1" x14ac:dyDescent="0.2">
      <c r="A33" s="48"/>
      <c r="B33" s="50" t="s">
        <v>31</v>
      </c>
      <c r="C33" s="51"/>
      <c r="D33" s="68"/>
      <c r="E33" s="68"/>
      <c r="F33" s="68"/>
      <c r="G33" s="65">
        <v>241.62440000000001</v>
      </c>
      <c r="H33" s="68"/>
      <c r="I33" s="68"/>
      <c r="J33" s="68"/>
      <c r="K33" s="65">
        <v>49.942599999999999</v>
      </c>
      <c r="L33" s="66">
        <v>20.6695184757831</v>
      </c>
      <c r="M33" s="68"/>
      <c r="N33" s="65">
        <v>13.805300000000001</v>
      </c>
      <c r="O33" s="65">
        <v>4827.0679</v>
      </c>
      <c r="P33" s="68"/>
      <c r="Q33" s="68"/>
      <c r="R33" s="68"/>
      <c r="S33" s="68"/>
      <c r="T33" s="68"/>
      <c r="U33" s="69"/>
    </row>
    <row r="34" spans="1:21" ht="12" thickBot="1" x14ac:dyDescent="0.2">
      <c r="A34" s="48"/>
      <c r="B34" s="50" t="s">
        <v>36</v>
      </c>
      <c r="C34" s="5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5">
        <v>2</v>
      </c>
      <c r="O34" s="65">
        <v>7</v>
      </c>
      <c r="P34" s="68"/>
      <c r="Q34" s="68"/>
      <c r="R34" s="68"/>
      <c r="S34" s="68"/>
      <c r="T34" s="68"/>
      <c r="U34" s="69"/>
    </row>
    <row r="35" spans="1:21" ht="12" thickBot="1" x14ac:dyDescent="0.2">
      <c r="A35" s="48"/>
      <c r="B35" s="50" t="s">
        <v>32</v>
      </c>
      <c r="C35" s="51"/>
      <c r="D35" s="65">
        <v>95655.944300000003</v>
      </c>
      <c r="E35" s="65">
        <v>68398</v>
      </c>
      <c r="F35" s="66">
        <v>139.851961022252</v>
      </c>
      <c r="G35" s="65">
        <v>163213.2211</v>
      </c>
      <c r="H35" s="66">
        <v>-41.392036959192197</v>
      </c>
      <c r="I35" s="65">
        <v>13411.0065</v>
      </c>
      <c r="J35" s="66">
        <v>14.020045066869899</v>
      </c>
      <c r="K35" s="65">
        <v>22683.674500000001</v>
      </c>
      <c r="L35" s="66">
        <v>13.898184440647601</v>
      </c>
      <c r="M35" s="66">
        <v>-0.40878156667254301</v>
      </c>
      <c r="N35" s="65">
        <v>1172219.0759000001</v>
      </c>
      <c r="O35" s="65">
        <v>28508444.2432</v>
      </c>
      <c r="P35" s="65">
        <v>7267</v>
      </c>
      <c r="Q35" s="65">
        <v>6492</v>
      </c>
      <c r="R35" s="66">
        <v>11.937769562538501</v>
      </c>
      <c r="S35" s="65">
        <v>13.163058249621599</v>
      </c>
      <c r="T35" s="65">
        <v>13.1248353203943</v>
      </c>
      <c r="U35" s="67">
        <v>0.29038030906187301</v>
      </c>
    </row>
    <row r="36" spans="1:21" ht="12" thickBot="1" x14ac:dyDescent="0.2">
      <c r="A36" s="48"/>
      <c r="B36" s="50" t="s">
        <v>37</v>
      </c>
      <c r="C36" s="51"/>
      <c r="D36" s="68"/>
      <c r="E36" s="65">
        <v>300882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 x14ac:dyDescent="0.2">
      <c r="A37" s="48"/>
      <c r="B37" s="50" t="s">
        <v>38</v>
      </c>
      <c r="C37" s="51"/>
      <c r="D37" s="68"/>
      <c r="E37" s="65">
        <v>587229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 x14ac:dyDescent="0.2">
      <c r="A38" s="48"/>
      <c r="B38" s="50" t="s">
        <v>39</v>
      </c>
      <c r="C38" s="51"/>
      <c r="D38" s="68"/>
      <c r="E38" s="65">
        <v>357969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 x14ac:dyDescent="0.2">
      <c r="A39" s="48"/>
      <c r="B39" s="50" t="s">
        <v>33</v>
      </c>
      <c r="C39" s="51"/>
      <c r="D39" s="65">
        <v>208684.6159</v>
      </c>
      <c r="E39" s="65">
        <v>239425</v>
      </c>
      <c r="F39" s="66">
        <v>87.160745912080998</v>
      </c>
      <c r="G39" s="65">
        <v>465185.47120000003</v>
      </c>
      <c r="H39" s="66">
        <v>-55.139481170451504</v>
      </c>
      <c r="I39" s="65">
        <v>9800.4863000000005</v>
      </c>
      <c r="J39" s="66">
        <v>4.6963147032823498</v>
      </c>
      <c r="K39" s="65">
        <v>22576.618200000001</v>
      </c>
      <c r="L39" s="66">
        <v>4.8532509284438703</v>
      </c>
      <c r="M39" s="66">
        <v>-0.56590104801435703</v>
      </c>
      <c r="N39" s="65">
        <v>2447333.8453000002</v>
      </c>
      <c r="O39" s="65">
        <v>47979606.402999997</v>
      </c>
      <c r="P39" s="65">
        <v>306</v>
      </c>
      <c r="Q39" s="65">
        <v>309</v>
      </c>
      <c r="R39" s="66">
        <v>-0.970873786407767</v>
      </c>
      <c r="S39" s="65">
        <v>681.97586895424797</v>
      </c>
      <c r="T39" s="65">
        <v>660.54546213592198</v>
      </c>
      <c r="U39" s="67">
        <v>3.1423995765697401</v>
      </c>
    </row>
    <row r="40" spans="1:21" ht="12" thickBot="1" x14ac:dyDescent="0.2">
      <c r="A40" s="48"/>
      <c r="B40" s="50" t="s">
        <v>34</v>
      </c>
      <c r="C40" s="51"/>
      <c r="D40" s="65">
        <v>395313.9767</v>
      </c>
      <c r="E40" s="65">
        <v>300753</v>
      </c>
      <c r="F40" s="66">
        <v>131.441407633507</v>
      </c>
      <c r="G40" s="65">
        <v>502063.67629999999</v>
      </c>
      <c r="H40" s="66">
        <v>-21.262183392095</v>
      </c>
      <c r="I40" s="65">
        <v>21386.852800000001</v>
      </c>
      <c r="J40" s="66">
        <v>5.41009275172435</v>
      </c>
      <c r="K40" s="65">
        <v>31052.5903</v>
      </c>
      <c r="L40" s="66">
        <v>6.1849904236937903</v>
      </c>
      <c r="M40" s="66">
        <v>-0.31126992648983598</v>
      </c>
      <c r="N40" s="65">
        <v>6228787.6179</v>
      </c>
      <c r="O40" s="65">
        <v>92283096.365799993</v>
      </c>
      <c r="P40" s="65">
        <v>2014</v>
      </c>
      <c r="Q40" s="65">
        <v>2306</v>
      </c>
      <c r="R40" s="66">
        <v>-12.662619254119701</v>
      </c>
      <c r="S40" s="65">
        <v>196.28300729890799</v>
      </c>
      <c r="T40" s="65">
        <v>176.601549349523</v>
      </c>
      <c r="U40" s="67">
        <v>10.027081926359999</v>
      </c>
    </row>
    <row r="41" spans="1:21" ht="12" thickBot="1" x14ac:dyDescent="0.2">
      <c r="A41" s="48"/>
      <c r="B41" s="50" t="s">
        <v>40</v>
      </c>
      <c r="C41" s="51"/>
      <c r="D41" s="68"/>
      <c r="E41" s="65">
        <v>86586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 x14ac:dyDescent="0.2">
      <c r="A42" s="48"/>
      <c r="B42" s="50" t="s">
        <v>41</v>
      </c>
      <c r="C42" s="51"/>
      <c r="D42" s="68"/>
      <c r="E42" s="65">
        <v>94052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 x14ac:dyDescent="0.2">
      <c r="A43" s="49"/>
      <c r="B43" s="50" t="s">
        <v>35</v>
      </c>
      <c r="C43" s="51"/>
      <c r="D43" s="70">
        <v>8032.3581000000004</v>
      </c>
      <c r="E43" s="71"/>
      <c r="F43" s="71"/>
      <c r="G43" s="70">
        <v>61891.752899999999</v>
      </c>
      <c r="H43" s="72">
        <v>-87.021925016442694</v>
      </c>
      <c r="I43" s="70">
        <v>924.58680000000004</v>
      </c>
      <c r="J43" s="72">
        <v>11.5107766422914</v>
      </c>
      <c r="K43" s="70">
        <v>5015.8545000000004</v>
      </c>
      <c r="L43" s="72">
        <v>8.1042372609873201</v>
      </c>
      <c r="M43" s="72">
        <v>-0.81566714106240501</v>
      </c>
      <c r="N43" s="70">
        <v>173040.93650000001</v>
      </c>
      <c r="O43" s="70">
        <v>6379513.5325999996</v>
      </c>
      <c r="P43" s="70">
        <v>28</v>
      </c>
      <c r="Q43" s="70">
        <v>34</v>
      </c>
      <c r="R43" s="72">
        <v>-17.647058823529399</v>
      </c>
      <c r="S43" s="70">
        <v>286.86993214285701</v>
      </c>
      <c r="T43" s="70">
        <v>712.98612941176498</v>
      </c>
      <c r="U43" s="73">
        <v>-148.53986058626299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I26" sqref="I26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42270</v>
      </c>
      <c r="D2" s="32">
        <v>472414.97349914501</v>
      </c>
      <c r="E2" s="32">
        <v>351147.30099743599</v>
      </c>
      <c r="F2" s="32">
        <v>121267.67250170901</v>
      </c>
      <c r="G2" s="32">
        <v>351147.30099743599</v>
      </c>
      <c r="H2" s="32">
        <v>0.25669735149055101</v>
      </c>
    </row>
    <row r="3" spans="1:8" ht="14.25" x14ac:dyDescent="0.2">
      <c r="A3" s="32">
        <v>2</v>
      </c>
      <c r="B3" s="33">
        <v>13</v>
      </c>
      <c r="C3" s="32">
        <v>6544.42</v>
      </c>
      <c r="D3" s="32">
        <v>61198.162089078003</v>
      </c>
      <c r="E3" s="32">
        <v>47101.361959934999</v>
      </c>
      <c r="F3" s="32">
        <v>14096.800129142999</v>
      </c>
      <c r="G3" s="32">
        <v>47101.361959934999</v>
      </c>
      <c r="H3" s="32">
        <v>0.23034678898729299</v>
      </c>
    </row>
    <row r="4" spans="1:8" ht="14.25" x14ac:dyDescent="0.2">
      <c r="A4" s="32">
        <v>3</v>
      </c>
      <c r="B4" s="33">
        <v>14</v>
      </c>
      <c r="C4" s="32">
        <v>87760</v>
      </c>
      <c r="D4" s="32">
        <v>97958.685230769202</v>
      </c>
      <c r="E4" s="32">
        <v>69547.252426495703</v>
      </c>
      <c r="F4" s="32">
        <v>28411.4328042735</v>
      </c>
      <c r="G4" s="32">
        <v>69547.252426495703</v>
      </c>
      <c r="H4" s="32">
        <v>0.29003485231904003</v>
      </c>
    </row>
    <row r="5" spans="1:8" ht="14.25" x14ac:dyDescent="0.2">
      <c r="A5" s="32">
        <v>4</v>
      </c>
      <c r="B5" s="33">
        <v>15</v>
      </c>
      <c r="C5" s="32">
        <v>3947</v>
      </c>
      <c r="D5" s="32">
        <v>64052.0444102564</v>
      </c>
      <c r="E5" s="32">
        <v>54551.418797435901</v>
      </c>
      <c r="F5" s="32">
        <v>9500.6256128205096</v>
      </c>
      <c r="G5" s="32">
        <v>54551.418797435901</v>
      </c>
      <c r="H5" s="32">
        <v>0.14832665686622801</v>
      </c>
    </row>
    <row r="6" spans="1:8" ht="14.25" x14ac:dyDescent="0.2">
      <c r="A6" s="32">
        <v>5</v>
      </c>
      <c r="B6" s="33">
        <v>16</v>
      </c>
      <c r="C6" s="32">
        <v>2772</v>
      </c>
      <c r="D6" s="32">
        <v>171599.11358290599</v>
      </c>
      <c r="E6" s="32">
        <v>137892.60526581199</v>
      </c>
      <c r="F6" s="32">
        <v>33706.508317093998</v>
      </c>
      <c r="G6" s="32">
        <v>137892.60526581199</v>
      </c>
      <c r="H6" s="32">
        <v>0.19642588830046101</v>
      </c>
    </row>
    <row r="7" spans="1:8" ht="14.25" x14ac:dyDescent="0.2">
      <c r="A7" s="32">
        <v>6</v>
      </c>
      <c r="B7" s="33">
        <v>17</v>
      </c>
      <c r="C7" s="32">
        <v>14805</v>
      </c>
      <c r="D7" s="32">
        <v>228145.53876495699</v>
      </c>
      <c r="E7" s="32">
        <v>163113.54130341901</v>
      </c>
      <c r="F7" s="32">
        <v>65031.9974615385</v>
      </c>
      <c r="G7" s="32">
        <v>163113.54130341901</v>
      </c>
      <c r="H7" s="32">
        <v>0.28504610615479298</v>
      </c>
    </row>
    <row r="8" spans="1:8" ht="14.25" x14ac:dyDescent="0.2">
      <c r="A8" s="32">
        <v>7</v>
      </c>
      <c r="B8" s="33">
        <v>18</v>
      </c>
      <c r="C8" s="32">
        <v>28942</v>
      </c>
      <c r="D8" s="32">
        <v>133567.737865812</v>
      </c>
      <c r="E8" s="32">
        <v>107751.15145641001</v>
      </c>
      <c r="F8" s="32">
        <v>25816.586409401702</v>
      </c>
      <c r="G8" s="32">
        <v>107751.15145641001</v>
      </c>
      <c r="H8" s="32">
        <v>0.19328459717823601</v>
      </c>
    </row>
    <row r="9" spans="1:8" ht="14.25" x14ac:dyDescent="0.2">
      <c r="A9" s="32">
        <v>8</v>
      </c>
      <c r="B9" s="33">
        <v>19</v>
      </c>
      <c r="C9" s="32">
        <v>13614</v>
      </c>
      <c r="D9" s="32">
        <v>103688.96604359</v>
      </c>
      <c r="E9" s="32">
        <v>81758.356368376102</v>
      </c>
      <c r="F9" s="32">
        <v>21930.609675213698</v>
      </c>
      <c r="G9" s="32">
        <v>81758.356368376102</v>
      </c>
      <c r="H9" s="32">
        <v>0.21150379362442701</v>
      </c>
    </row>
    <row r="10" spans="1:8" ht="14.25" x14ac:dyDescent="0.2">
      <c r="A10" s="32">
        <v>9</v>
      </c>
      <c r="B10" s="33">
        <v>21</v>
      </c>
      <c r="C10" s="32">
        <v>160108</v>
      </c>
      <c r="D10" s="32">
        <v>628661.64989999996</v>
      </c>
      <c r="E10" s="32">
        <v>604732.56129999994</v>
      </c>
      <c r="F10" s="32">
        <v>23929.088599999999</v>
      </c>
      <c r="G10" s="32">
        <v>604732.56129999994</v>
      </c>
      <c r="H10" s="32">
        <v>3.80635411811844E-2</v>
      </c>
    </row>
    <row r="11" spans="1:8" ht="14.25" x14ac:dyDescent="0.2">
      <c r="A11" s="32">
        <v>10</v>
      </c>
      <c r="B11" s="33">
        <v>22</v>
      </c>
      <c r="C11" s="32">
        <v>37760</v>
      </c>
      <c r="D11" s="32">
        <v>486970.06571880297</v>
      </c>
      <c r="E11" s="32">
        <v>430871.26653931598</v>
      </c>
      <c r="F11" s="32">
        <v>56098.7991794872</v>
      </c>
      <c r="G11" s="32">
        <v>430871.26653931598</v>
      </c>
      <c r="H11" s="32">
        <v>0.115199687062245</v>
      </c>
    </row>
    <row r="12" spans="1:8" ht="14.25" x14ac:dyDescent="0.2">
      <c r="A12" s="32">
        <v>11</v>
      </c>
      <c r="B12" s="33">
        <v>23</v>
      </c>
      <c r="C12" s="32">
        <v>186860.973</v>
      </c>
      <c r="D12" s="32">
        <v>1355837.4354564101</v>
      </c>
      <c r="E12" s="32">
        <v>1170659.46908974</v>
      </c>
      <c r="F12" s="32">
        <v>185177.96636666701</v>
      </c>
      <c r="G12" s="32">
        <v>1170659.46908974</v>
      </c>
      <c r="H12" s="32">
        <v>0.136578295837016</v>
      </c>
    </row>
    <row r="13" spans="1:8" ht="14.25" x14ac:dyDescent="0.2">
      <c r="A13" s="32">
        <v>12</v>
      </c>
      <c r="B13" s="33">
        <v>24</v>
      </c>
      <c r="C13" s="32">
        <v>12531.262000000001</v>
      </c>
      <c r="D13" s="32">
        <v>395901.676811966</v>
      </c>
      <c r="E13" s="32">
        <v>342483.87376495701</v>
      </c>
      <c r="F13" s="32">
        <v>53417.8030470085</v>
      </c>
      <c r="G13" s="32">
        <v>342483.87376495701</v>
      </c>
      <c r="H13" s="32">
        <v>0.134926943167203</v>
      </c>
    </row>
    <row r="14" spans="1:8" ht="14.25" x14ac:dyDescent="0.2">
      <c r="A14" s="32">
        <v>13</v>
      </c>
      <c r="B14" s="33">
        <v>25</v>
      </c>
      <c r="C14" s="32">
        <v>68537</v>
      </c>
      <c r="D14" s="32">
        <v>727881.89580000006</v>
      </c>
      <c r="E14" s="32">
        <v>664394.30810000002</v>
      </c>
      <c r="F14" s="32">
        <v>63487.587699999996</v>
      </c>
      <c r="G14" s="32">
        <v>664394.30810000002</v>
      </c>
      <c r="H14" s="32">
        <v>8.72223750395964E-2</v>
      </c>
    </row>
    <row r="15" spans="1:8" ht="14.25" x14ac:dyDescent="0.2">
      <c r="A15" s="32">
        <v>14</v>
      </c>
      <c r="B15" s="33">
        <v>26</v>
      </c>
      <c r="C15" s="32">
        <v>49044</v>
      </c>
      <c r="D15" s="32">
        <v>265006.732173489</v>
      </c>
      <c r="E15" s="32">
        <v>234725.803155117</v>
      </c>
      <c r="F15" s="32">
        <v>30280.929018372299</v>
      </c>
      <c r="G15" s="32">
        <v>234725.803155117</v>
      </c>
      <c r="H15" s="32">
        <v>0.114264753842361</v>
      </c>
    </row>
    <row r="16" spans="1:8" ht="14.25" x14ac:dyDescent="0.2">
      <c r="A16" s="32">
        <v>15</v>
      </c>
      <c r="B16" s="33">
        <v>27</v>
      </c>
      <c r="C16" s="32">
        <v>146356.79999999999</v>
      </c>
      <c r="D16" s="32">
        <v>964117.4852</v>
      </c>
      <c r="E16" s="32">
        <v>847260.74089999998</v>
      </c>
      <c r="F16" s="32">
        <v>116856.74430000001</v>
      </c>
      <c r="G16" s="32">
        <v>847260.74089999998</v>
      </c>
      <c r="H16" s="32">
        <v>0.12120591742588201</v>
      </c>
    </row>
    <row r="17" spans="1:8" ht="14.25" x14ac:dyDescent="0.2">
      <c r="A17" s="32">
        <v>16</v>
      </c>
      <c r="B17" s="33">
        <v>29</v>
      </c>
      <c r="C17" s="32">
        <v>173536</v>
      </c>
      <c r="D17" s="32">
        <v>2141545.3575726501</v>
      </c>
      <c r="E17" s="32">
        <v>1933940.1898598301</v>
      </c>
      <c r="F17" s="32">
        <v>207605.16771282101</v>
      </c>
      <c r="G17" s="32">
        <v>1933940.1898598301</v>
      </c>
      <c r="H17" s="32">
        <v>9.694175609156E-2</v>
      </c>
    </row>
    <row r="18" spans="1:8" ht="14.25" x14ac:dyDescent="0.2">
      <c r="A18" s="32">
        <v>17</v>
      </c>
      <c r="B18" s="33">
        <v>31</v>
      </c>
      <c r="C18" s="32">
        <v>26931.871999999999</v>
      </c>
      <c r="D18" s="32">
        <v>202399.074540209</v>
      </c>
      <c r="E18" s="32">
        <v>164530.191800022</v>
      </c>
      <c r="F18" s="32">
        <v>37868.882740187102</v>
      </c>
      <c r="G18" s="32">
        <v>164530.191800022</v>
      </c>
      <c r="H18" s="32">
        <v>0.18710007852661401</v>
      </c>
    </row>
    <row r="19" spans="1:8" ht="14.25" x14ac:dyDescent="0.2">
      <c r="A19" s="32">
        <v>18</v>
      </c>
      <c r="B19" s="33">
        <v>32</v>
      </c>
      <c r="C19" s="32">
        <v>11272.175999999999</v>
      </c>
      <c r="D19" s="32">
        <v>177553.90059983401</v>
      </c>
      <c r="E19" s="32">
        <v>162608.49184722401</v>
      </c>
      <c r="F19" s="32">
        <v>14945.408752609599</v>
      </c>
      <c r="G19" s="32">
        <v>162608.49184722401</v>
      </c>
      <c r="H19" s="32">
        <v>8.4173925225631302E-2</v>
      </c>
    </row>
    <row r="20" spans="1:8" ht="14.25" x14ac:dyDescent="0.2">
      <c r="A20" s="32">
        <v>19</v>
      </c>
      <c r="B20" s="33">
        <v>33</v>
      </c>
      <c r="C20" s="32">
        <v>42159.853999999999</v>
      </c>
      <c r="D20" s="32">
        <v>477599.94161921903</v>
      </c>
      <c r="E20" s="32">
        <v>375424.39117682702</v>
      </c>
      <c r="F20" s="32">
        <v>102175.55044239201</v>
      </c>
      <c r="G20" s="32">
        <v>375424.39117682702</v>
      </c>
      <c r="H20" s="32">
        <v>0.213935433274937</v>
      </c>
    </row>
    <row r="21" spans="1:8" ht="14.25" x14ac:dyDescent="0.2">
      <c r="A21" s="32">
        <v>20</v>
      </c>
      <c r="B21" s="33">
        <v>34</v>
      </c>
      <c r="C21" s="32">
        <v>39331.898000000001</v>
      </c>
      <c r="D21" s="32">
        <v>213887.56325566099</v>
      </c>
      <c r="E21" s="32">
        <v>144468.16427259101</v>
      </c>
      <c r="F21" s="32">
        <v>69419.398983070103</v>
      </c>
      <c r="G21" s="32">
        <v>144468.16427259101</v>
      </c>
      <c r="H21" s="32">
        <v>0.32456024056009602</v>
      </c>
    </row>
    <row r="22" spans="1:8" ht="14.25" x14ac:dyDescent="0.2">
      <c r="A22" s="32">
        <v>21</v>
      </c>
      <c r="B22" s="33">
        <v>35</v>
      </c>
      <c r="C22" s="32">
        <v>28692.699000000001</v>
      </c>
      <c r="D22" s="32">
        <v>645352.510954867</v>
      </c>
      <c r="E22" s="32">
        <v>609226.65373097302</v>
      </c>
      <c r="F22" s="32">
        <v>36125.8572238938</v>
      </c>
      <c r="G22" s="32">
        <v>609226.65373097302</v>
      </c>
      <c r="H22" s="32">
        <v>5.5978487122397301E-2</v>
      </c>
    </row>
    <row r="23" spans="1:8" ht="14.25" x14ac:dyDescent="0.2">
      <c r="A23" s="32">
        <v>22</v>
      </c>
      <c r="B23" s="33">
        <v>36</v>
      </c>
      <c r="C23" s="32">
        <v>119549.394</v>
      </c>
      <c r="D23" s="32">
        <v>529324.686737168</v>
      </c>
      <c r="E23" s="32">
        <v>440268.54795068398</v>
      </c>
      <c r="F23" s="32">
        <v>89056.138786483905</v>
      </c>
      <c r="G23" s="32">
        <v>440268.54795068398</v>
      </c>
      <c r="H23" s="32">
        <v>0.16824482405201699</v>
      </c>
    </row>
    <row r="24" spans="1:8" ht="14.25" x14ac:dyDescent="0.2">
      <c r="A24" s="32">
        <v>23</v>
      </c>
      <c r="B24" s="33">
        <v>37</v>
      </c>
      <c r="C24" s="32">
        <v>88941.55</v>
      </c>
      <c r="D24" s="32">
        <v>915638.54884690302</v>
      </c>
      <c r="E24" s="32">
        <v>845039.26100711105</v>
      </c>
      <c r="F24" s="32">
        <v>70599.287839791694</v>
      </c>
      <c r="G24" s="32">
        <v>845039.26100711105</v>
      </c>
      <c r="H24" s="32">
        <v>7.7103883326777797E-2</v>
      </c>
    </row>
    <row r="25" spans="1:8" ht="14.25" x14ac:dyDescent="0.2">
      <c r="A25" s="32">
        <v>24</v>
      </c>
      <c r="B25" s="33">
        <v>38</v>
      </c>
      <c r="C25" s="32">
        <v>120635.655</v>
      </c>
      <c r="D25" s="32">
        <v>523557.45958761103</v>
      </c>
      <c r="E25" s="32">
        <v>484854.02580885001</v>
      </c>
      <c r="F25" s="32">
        <v>38703.4337787611</v>
      </c>
      <c r="G25" s="32">
        <v>484854.02580885001</v>
      </c>
      <c r="H25" s="32">
        <v>7.3923946779875002E-2</v>
      </c>
    </row>
    <row r="26" spans="1:8" ht="14.25" x14ac:dyDescent="0.2">
      <c r="A26" s="32">
        <v>25</v>
      </c>
      <c r="B26" s="33">
        <v>39</v>
      </c>
      <c r="C26" s="32">
        <v>77301.202000000005</v>
      </c>
      <c r="D26" s="32">
        <v>106670.661535012</v>
      </c>
      <c r="E26" s="32">
        <v>75885.614218783201</v>
      </c>
      <c r="F26" s="32">
        <v>30785.047316229298</v>
      </c>
      <c r="G26" s="32">
        <v>75885.614218783201</v>
      </c>
      <c r="H26" s="32">
        <v>0.28859901001105798</v>
      </c>
    </row>
    <row r="27" spans="1:8" ht="14.25" x14ac:dyDescent="0.2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 x14ac:dyDescent="0.2">
      <c r="A28" s="32">
        <v>26</v>
      </c>
      <c r="B28" s="33">
        <v>42</v>
      </c>
      <c r="C28" s="32">
        <v>5627.1930000000002</v>
      </c>
      <c r="D28" s="32">
        <v>95655.944300000003</v>
      </c>
      <c r="E28" s="32">
        <v>82244.933699999994</v>
      </c>
      <c r="F28" s="32">
        <v>13411.0106</v>
      </c>
      <c r="G28" s="32">
        <v>82244.933699999994</v>
      </c>
      <c r="H28" s="32">
        <v>0.14020049353064601</v>
      </c>
    </row>
    <row r="29" spans="1:8" ht="14.25" x14ac:dyDescent="0.2">
      <c r="A29" s="32">
        <v>27</v>
      </c>
      <c r="B29" s="33">
        <v>75</v>
      </c>
      <c r="C29" s="32">
        <v>460</v>
      </c>
      <c r="D29" s="32">
        <v>208684.615384615</v>
      </c>
      <c r="E29" s="32">
        <v>198884.12820512801</v>
      </c>
      <c r="F29" s="32">
        <v>9800.4871794871797</v>
      </c>
      <c r="G29" s="32">
        <v>198884.12820512801</v>
      </c>
      <c r="H29" s="32">
        <v>4.6963151363239801E-2</v>
      </c>
    </row>
    <row r="30" spans="1:8" ht="14.25" x14ac:dyDescent="0.2">
      <c r="A30" s="32">
        <v>28</v>
      </c>
      <c r="B30" s="33">
        <v>76</v>
      </c>
      <c r="C30" s="32">
        <v>2150</v>
      </c>
      <c r="D30" s="32">
        <v>395313.971655556</v>
      </c>
      <c r="E30" s="32">
        <v>373927.11953076901</v>
      </c>
      <c r="F30" s="32">
        <v>21386.852124786299</v>
      </c>
      <c r="G30" s="32">
        <v>373927.11953076901</v>
      </c>
      <c r="H30" s="32">
        <v>5.4100926499559901E-2</v>
      </c>
    </row>
    <row r="31" spans="1:8" ht="14.25" x14ac:dyDescent="0.2">
      <c r="A31" s="32">
        <v>29</v>
      </c>
      <c r="B31" s="33">
        <v>99</v>
      </c>
      <c r="C31" s="32">
        <v>28</v>
      </c>
      <c r="D31" s="32">
        <v>8032.3582179865398</v>
      </c>
      <c r="E31" s="32">
        <v>7107.7720293472503</v>
      </c>
      <c r="F31" s="32">
        <v>924.58618863928598</v>
      </c>
      <c r="G31" s="32">
        <v>7107.7720293472503</v>
      </c>
      <c r="H31" s="32">
        <v>0.115107688619875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3"/>
      <c r="D38" s="33"/>
      <c r="E38" s="33"/>
      <c r="F38" s="33"/>
      <c r="G38" s="33"/>
      <c r="H38" s="33"/>
    </row>
    <row r="39" spans="1:8" ht="14.25" x14ac:dyDescent="0.2">
      <c r="A39" s="32"/>
      <c r="B39" s="33"/>
      <c r="C39" s="33"/>
      <c r="D39" s="33"/>
      <c r="E39" s="33"/>
      <c r="F39" s="33"/>
      <c r="G39" s="33"/>
      <c r="H39" s="33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2014-06-11T01:26:42Z</dcterms:modified>
</cp:coreProperties>
</file>