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 activeTab="1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s="1"/>
  <c r="L39" i="2" s="1"/>
  <c r="K39" i="2" l="1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<sst xmlns="http://schemas.openxmlformats.org/spreadsheetml/2006/main" count="116" uniqueCount="73">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</sst>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2" sqref="N1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8" t="s">
        <v>5</v>
      </c>
      <c r="B3" s="38"/>
      <c r="C3" s="38"/>
      <c r="D3" s="38"/>
      <c r="E3" s="15">
        <f>RA!D7</f>
        <v>12893616.683700001</v>
      </c>
      <c r="F3" s="25">
        <f>RA!I7</f>
        <v>1534079.1231</v>
      </c>
      <c r="G3" s="16">
        <f>E3-F3</f>
        <v>11359537.560600001</v>
      </c>
      <c r="H3" s="27">
        <f>RA!J7</f>
        <v>11.8979737084892</v>
      </c>
      <c r="I3" s="20">
        <f>SUM(I4:I40)</f>
        <v>12893619.135443356</v>
      </c>
      <c r="J3" s="21">
        <f>SUM(J4:J40)</f>
        <v>11359537.47617301</v>
      </c>
      <c r="K3" s="22">
        <f>E3-I3</f>
        <v>-2.4517433550208807</v>
      </c>
      <c r="L3" s="22">
        <f>G3-J3</f>
        <v>8.4426991641521454E-2</v>
      </c>
    </row>
    <row r="4" spans="1:12" x14ac:dyDescent="0.15">
      <c r="A4" s="39">
        <f>RA!A8</f>
        <v>41809</v>
      </c>
      <c r="B4" s="12">
        <v>12</v>
      </c>
      <c r="C4" s="36" t="s">
        <v>6</v>
      </c>
      <c r="D4" s="36"/>
      <c r="E4" s="15">
        <f>VLOOKUP(C4,RA!B8:D39,3,0)</f>
        <v>496540.8639</v>
      </c>
      <c r="F4" s="25">
        <f>VLOOKUP(C4,RA!B8:I43,8,0)</f>
        <v>115626.1336</v>
      </c>
      <c r="G4" s="16">
        <f t="shared" ref="G4:G40" si="0">E4-F4</f>
        <v>380914.7303</v>
      </c>
      <c r="H4" s="27">
        <f>RA!J8</f>
        <v>23.286327874776202</v>
      </c>
      <c r="I4" s="20">
        <f>VLOOKUP(B4,RMS!B:D,3,FALSE)</f>
        <v>496541.27447008499</v>
      </c>
      <c r="J4" s="21">
        <f>VLOOKUP(B4,RMS!B:E,4,FALSE)</f>
        <v>380914.73424017098</v>
      </c>
      <c r="K4" s="22">
        <f t="shared" ref="K4:K40" si="1">E4-I4</f>
        <v>-0.41057008499046788</v>
      </c>
      <c r="L4" s="22">
        <f t="shared" ref="L4:L40" si="2">G4-J4</f>
        <v>-3.9401709800586104E-3</v>
      </c>
    </row>
    <row r="5" spans="1:12" x14ac:dyDescent="0.15">
      <c r="A5" s="39"/>
      <c r="B5" s="12">
        <v>13</v>
      </c>
      <c r="C5" s="36" t="s">
        <v>7</v>
      </c>
      <c r="D5" s="36"/>
      <c r="E5" s="15">
        <f>VLOOKUP(C5,RA!B8:D40,3,0)</f>
        <v>61470.562599999997</v>
      </c>
      <c r="F5" s="25">
        <f>VLOOKUP(C5,RA!B9:I44,8,0)</f>
        <v>14087.974700000001</v>
      </c>
      <c r="G5" s="16">
        <f t="shared" si="0"/>
        <v>47382.587899999999</v>
      </c>
      <c r="H5" s="27">
        <f>RA!J9</f>
        <v>22.918245911743099</v>
      </c>
      <c r="I5" s="20">
        <f>VLOOKUP(B5,RMS!B:D,3,FALSE)</f>
        <v>61470.572695537398</v>
      </c>
      <c r="J5" s="21">
        <f>VLOOKUP(B5,RMS!B:E,4,FALSE)</f>
        <v>47382.593761031698</v>
      </c>
      <c r="K5" s="22">
        <f t="shared" si="1"/>
        <v>-1.009553740004776E-2</v>
      </c>
      <c r="L5" s="22">
        <f t="shared" si="2"/>
        <v>-5.8610316991689615E-3</v>
      </c>
    </row>
    <row r="6" spans="1:12" x14ac:dyDescent="0.15">
      <c r="A6" s="39"/>
      <c r="B6" s="12">
        <v>14</v>
      </c>
      <c r="C6" s="36" t="s">
        <v>8</v>
      </c>
      <c r="D6" s="36"/>
      <c r="E6" s="15">
        <f>VLOOKUP(C6,RA!B10:D41,3,0)</f>
        <v>96418.644499999995</v>
      </c>
      <c r="F6" s="25">
        <f>VLOOKUP(C6,RA!B10:I45,8,0)</f>
        <v>29183.545699999999</v>
      </c>
      <c r="G6" s="16">
        <f t="shared" si="0"/>
        <v>67235.098799999992</v>
      </c>
      <c r="H6" s="27">
        <f>RA!J10</f>
        <v>30.2675336822434</v>
      </c>
      <c r="I6" s="20">
        <f>VLOOKUP(B6,RMS!B:D,3,FALSE)</f>
        <v>96420.390408546999</v>
      </c>
      <c r="J6" s="21">
        <f>VLOOKUP(B6,RMS!B:E,4,FALSE)</f>
        <v>67235.099321367496</v>
      </c>
      <c r="K6" s="22">
        <f t="shared" si="1"/>
        <v>-1.7459085470036371</v>
      </c>
      <c r="L6" s="22">
        <f t="shared" si="2"/>
        <v>-5.2136750309728086E-4</v>
      </c>
    </row>
    <row r="7" spans="1:12" x14ac:dyDescent="0.15">
      <c r="A7" s="39"/>
      <c r="B7" s="12">
        <v>15</v>
      </c>
      <c r="C7" s="36" t="s">
        <v>9</v>
      </c>
      <c r="D7" s="36"/>
      <c r="E7" s="15">
        <f>VLOOKUP(C7,RA!B10:D42,3,0)</f>
        <v>61406.657299999999</v>
      </c>
      <c r="F7" s="25">
        <f>VLOOKUP(C7,RA!B11:I46,8,0)</f>
        <v>13941.563700000001</v>
      </c>
      <c r="G7" s="16">
        <f t="shared" si="0"/>
        <v>47465.0936</v>
      </c>
      <c r="H7" s="27">
        <f>RA!J11</f>
        <v>22.703668157491499</v>
      </c>
      <c r="I7" s="20">
        <f>VLOOKUP(B7,RMS!B:D,3,FALSE)</f>
        <v>61406.659081196602</v>
      </c>
      <c r="J7" s="21">
        <f>VLOOKUP(B7,RMS!B:E,4,FALSE)</f>
        <v>47465.093603418798</v>
      </c>
      <c r="K7" s="22">
        <f t="shared" si="1"/>
        <v>-1.7811966026783921E-3</v>
      </c>
      <c r="L7" s="22">
        <f t="shared" si="2"/>
        <v>-3.4187978599220514E-6</v>
      </c>
    </row>
    <row r="8" spans="1:12" x14ac:dyDescent="0.15">
      <c r="A8" s="39"/>
      <c r="B8" s="12">
        <v>16</v>
      </c>
      <c r="C8" s="36" t="s">
        <v>10</v>
      </c>
      <c r="D8" s="36"/>
      <c r="E8" s="15">
        <f>VLOOKUP(C8,RA!B12:D43,3,0)</f>
        <v>155239.4191</v>
      </c>
      <c r="F8" s="25">
        <f>VLOOKUP(C8,RA!B12:I47,8,0)</f>
        <v>34375.582000000002</v>
      </c>
      <c r="G8" s="16">
        <f t="shared" si="0"/>
        <v>120863.8371</v>
      </c>
      <c r="H8" s="27">
        <f>RA!J12</f>
        <v>22.143590976629699</v>
      </c>
      <c r="I8" s="20">
        <f>VLOOKUP(B8,RMS!B:D,3,FALSE)</f>
        <v>155239.42097094</v>
      </c>
      <c r="J8" s="21">
        <f>VLOOKUP(B8,RMS!B:E,4,FALSE)</f>
        <v>120863.837748718</v>
      </c>
      <c r="K8" s="22">
        <f t="shared" si="1"/>
        <v>-1.8709400028456002E-3</v>
      </c>
      <c r="L8" s="22">
        <f t="shared" si="2"/>
        <v>-6.48717992589809E-4</v>
      </c>
    </row>
    <row r="9" spans="1:12" x14ac:dyDescent="0.15">
      <c r="A9" s="39"/>
      <c r="B9" s="12">
        <v>17</v>
      </c>
      <c r="C9" s="36" t="s">
        <v>11</v>
      </c>
      <c r="D9" s="36"/>
      <c r="E9" s="15">
        <f>VLOOKUP(C9,RA!B12:D44,3,0)</f>
        <v>292377.82770000002</v>
      </c>
      <c r="F9" s="25">
        <f>VLOOKUP(C9,RA!B13:I48,8,0)</f>
        <v>64703.779000000002</v>
      </c>
      <c r="G9" s="16">
        <f t="shared" si="0"/>
        <v>227674.04870000001</v>
      </c>
      <c r="H9" s="27">
        <f>RA!J13</f>
        <v>22.1301934927811</v>
      </c>
      <c r="I9" s="20">
        <f>VLOOKUP(B9,RMS!B:D,3,FALSE)</f>
        <v>292377.95484017098</v>
      </c>
      <c r="J9" s="21">
        <f>VLOOKUP(B9,RMS!B:E,4,FALSE)</f>
        <v>227674.048735043</v>
      </c>
      <c r="K9" s="22">
        <f t="shared" si="1"/>
        <v>-0.12714017095277086</v>
      </c>
      <c r="L9" s="22">
        <f t="shared" si="2"/>
        <v>-3.5042990930378437E-5</v>
      </c>
    </row>
    <row r="10" spans="1:12" x14ac:dyDescent="0.15">
      <c r="A10" s="39"/>
      <c r="B10" s="12">
        <v>18</v>
      </c>
      <c r="C10" s="36" t="s">
        <v>12</v>
      </c>
      <c r="D10" s="36"/>
      <c r="E10" s="15">
        <f>VLOOKUP(C10,RA!B14:D45,3,0)</f>
        <v>150126.6238</v>
      </c>
      <c r="F10" s="25">
        <f>VLOOKUP(C10,RA!B14:I49,8,0)</f>
        <v>27538.593000000001</v>
      </c>
      <c r="G10" s="16">
        <f t="shared" si="0"/>
        <v>122588.03080000001</v>
      </c>
      <c r="H10" s="27">
        <f>RA!J14</f>
        <v>18.343577110404599</v>
      </c>
      <c r="I10" s="20">
        <f>VLOOKUP(B10,RMS!B:D,3,FALSE)</f>
        <v>150126.61864444401</v>
      </c>
      <c r="J10" s="21">
        <f>VLOOKUP(B10,RMS!B:E,4,FALSE)</f>
        <v>122588.029977778</v>
      </c>
      <c r="K10" s="22">
        <f t="shared" si="1"/>
        <v>5.1555559912230819E-3</v>
      </c>
      <c r="L10" s="22">
        <f t="shared" si="2"/>
        <v>8.2222200580872595E-4</v>
      </c>
    </row>
    <row r="11" spans="1:12" x14ac:dyDescent="0.15">
      <c r="A11" s="39"/>
      <c r="B11" s="12">
        <v>19</v>
      </c>
      <c r="C11" s="36" t="s">
        <v>13</v>
      </c>
      <c r="D11" s="36"/>
      <c r="E11" s="15">
        <f>VLOOKUP(C11,RA!B14:D46,3,0)</f>
        <v>121236.6009</v>
      </c>
      <c r="F11" s="25">
        <f>VLOOKUP(C11,RA!B15:I50,8,0)</f>
        <v>22485.951300000001</v>
      </c>
      <c r="G11" s="16">
        <f t="shared" si="0"/>
        <v>98750.649600000004</v>
      </c>
      <c r="H11" s="27">
        <f>RA!J15</f>
        <v>18.547164085000301</v>
      </c>
      <c r="I11" s="20">
        <f>VLOOKUP(B11,RMS!B:D,3,FALSE)</f>
        <v>121236.64694359001</v>
      </c>
      <c r="J11" s="21">
        <f>VLOOKUP(B11,RMS!B:E,4,FALSE)</f>
        <v>98750.649699145302</v>
      </c>
      <c r="K11" s="22">
        <f t="shared" si="1"/>
        <v>-4.6043590002227575E-2</v>
      </c>
      <c r="L11" s="22">
        <f t="shared" si="2"/>
        <v>-9.9145298008807003E-5</v>
      </c>
    </row>
    <row r="12" spans="1:12" x14ac:dyDescent="0.15">
      <c r="A12" s="39"/>
      <c r="B12" s="12">
        <v>21</v>
      </c>
      <c r="C12" s="36" t="s">
        <v>14</v>
      </c>
      <c r="D12" s="36"/>
      <c r="E12" s="15">
        <f>VLOOKUP(C12,RA!B16:D47,3,0)</f>
        <v>652367.77249999996</v>
      </c>
      <c r="F12" s="25">
        <f>VLOOKUP(C12,RA!B16:I51,8,0)</f>
        <v>12229.2124</v>
      </c>
      <c r="G12" s="16">
        <f t="shared" si="0"/>
        <v>640138.5601</v>
      </c>
      <c r="H12" s="27">
        <f>RA!J16</f>
        <v>1.8745886776618801</v>
      </c>
      <c r="I12" s="20">
        <f>VLOOKUP(B12,RMS!B:D,3,FALSE)</f>
        <v>652367.5821</v>
      </c>
      <c r="J12" s="21">
        <f>VLOOKUP(B12,RMS!B:E,4,FALSE)</f>
        <v>640138.5601</v>
      </c>
      <c r="K12" s="22">
        <f t="shared" si="1"/>
        <v>0.19039999996311963</v>
      </c>
      <c r="L12" s="22">
        <f t="shared" si="2"/>
        <v>0</v>
      </c>
    </row>
    <row r="13" spans="1:12" x14ac:dyDescent="0.15">
      <c r="A13" s="39"/>
      <c r="B13" s="12">
        <v>22</v>
      </c>
      <c r="C13" s="36" t="s">
        <v>15</v>
      </c>
      <c r="D13" s="36"/>
      <c r="E13" s="15">
        <f>VLOOKUP(C13,RA!B16:D48,3,0)</f>
        <v>400484.42109999998</v>
      </c>
      <c r="F13" s="25">
        <f>VLOOKUP(C13,RA!B17:I52,8,0)</f>
        <v>51235.2039</v>
      </c>
      <c r="G13" s="16">
        <f t="shared" si="0"/>
        <v>349249.21719999996</v>
      </c>
      <c r="H13" s="27">
        <f>RA!J17</f>
        <v>12.7933076046438</v>
      </c>
      <c r="I13" s="20">
        <f>VLOOKUP(B13,RMS!B:D,3,FALSE)</f>
        <v>400484.48824273498</v>
      </c>
      <c r="J13" s="21">
        <f>VLOOKUP(B13,RMS!B:E,4,FALSE)</f>
        <v>349249.21837606799</v>
      </c>
      <c r="K13" s="22">
        <f t="shared" si="1"/>
        <v>-6.7142735002562404E-2</v>
      </c>
      <c r="L13" s="22">
        <f t="shared" si="2"/>
        <v>-1.1760680354200304E-3</v>
      </c>
    </row>
    <row r="14" spans="1:12" x14ac:dyDescent="0.15">
      <c r="A14" s="39"/>
      <c r="B14" s="12">
        <v>23</v>
      </c>
      <c r="C14" s="36" t="s">
        <v>16</v>
      </c>
      <c r="D14" s="36"/>
      <c r="E14" s="15">
        <f>VLOOKUP(C14,RA!B18:D49,3,0)</f>
        <v>1354153.9541</v>
      </c>
      <c r="F14" s="25">
        <f>VLOOKUP(C14,RA!B18:I53,8,0)</f>
        <v>181326.10620000001</v>
      </c>
      <c r="G14" s="16">
        <f t="shared" si="0"/>
        <v>1172827.8478999999</v>
      </c>
      <c r="H14" s="27">
        <f>RA!J18</f>
        <v>13.390361240019701</v>
      </c>
      <c r="I14" s="20">
        <f>VLOOKUP(B14,RMS!B:D,3,FALSE)</f>
        <v>1354154.1940564101</v>
      </c>
      <c r="J14" s="21">
        <f>VLOOKUP(B14,RMS!B:E,4,FALSE)</f>
        <v>1172827.7445427401</v>
      </c>
      <c r="K14" s="22">
        <f t="shared" si="1"/>
        <v>-0.23995641013607383</v>
      </c>
      <c r="L14" s="22">
        <f t="shared" si="2"/>
        <v>0.10335725988261402</v>
      </c>
    </row>
    <row r="15" spans="1:12" x14ac:dyDescent="0.15">
      <c r="A15" s="39"/>
      <c r="B15" s="12">
        <v>24</v>
      </c>
      <c r="C15" s="36" t="s">
        <v>17</v>
      </c>
      <c r="D15" s="36"/>
      <c r="E15" s="15">
        <f>VLOOKUP(C15,RA!B18:D50,3,0)</f>
        <v>384517.18119999999</v>
      </c>
      <c r="F15" s="25">
        <f>VLOOKUP(C15,RA!B19:I54,8,0)</f>
        <v>45313.536999999997</v>
      </c>
      <c r="G15" s="16">
        <f t="shared" si="0"/>
        <v>339203.64419999998</v>
      </c>
      <c r="H15" s="27">
        <f>RA!J19</f>
        <v>11.7845285504761</v>
      </c>
      <c r="I15" s="20">
        <f>VLOOKUP(B15,RMS!B:D,3,FALSE)</f>
        <v>384517.18707606802</v>
      </c>
      <c r="J15" s="21">
        <f>VLOOKUP(B15,RMS!B:E,4,FALSE)</f>
        <v>339203.64346410299</v>
      </c>
      <c r="K15" s="22">
        <f t="shared" si="1"/>
        <v>-5.8760680258274078E-3</v>
      </c>
      <c r="L15" s="22">
        <f t="shared" si="2"/>
        <v>7.3589698877185583E-4</v>
      </c>
    </row>
    <row r="16" spans="1:12" x14ac:dyDescent="0.15">
      <c r="A16" s="39"/>
      <c r="B16" s="12">
        <v>25</v>
      </c>
      <c r="C16" s="36" t="s">
        <v>18</v>
      </c>
      <c r="D16" s="36"/>
      <c r="E16" s="15">
        <f>VLOOKUP(C16,RA!B20:D51,3,0)</f>
        <v>819938.75410000002</v>
      </c>
      <c r="F16" s="25">
        <f>VLOOKUP(C16,RA!B20:I55,8,0)</f>
        <v>67385.387300000002</v>
      </c>
      <c r="G16" s="16">
        <f t="shared" si="0"/>
        <v>752553.36679999996</v>
      </c>
      <c r="H16" s="27">
        <f>RA!J20</f>
        <v>8.2183439876512594</v>
      </c>
      <c r="I16" s="20">
        <f>VLOOKUP(B16,RMS!B:D,3,FALSE)</f>
        <v>819938.76379999996</v>
      </c>
      <c r="J16" s="21">
        <f>VLOOKUP(B16,RMS!B:E,4,FALSE)</f>
        <v>752553.36679999996</v>
      </c>
      <c r="K16" s="22">
        <f t="shared" si="1"/>
        <v>-9.6999999368563294E-3</v>
      </c>
      <c r="L16" s="22">
        <f t="shared" si="2"/>
        <v>0</v>
      </c>
    </row>
    <row r="17" spans="1:12" x14ac:dyDescent="0.15">
      <c r="A17" s="39"/>
      <c r="B17" s="12">
        <v>26</v>
      </c>
      <c r="C17" s="36" t="s">
        <v>19</v>
      </c>
      <c r="D17" s="36"/>
      <c r="E17" s="15">
        <f>VLOOKUP(C17,RA!B20:D52,3,0)</f>
        <v>278823.7954</v>
      </c>
      <c r="F17" s="25">
        <f>VLOOKUP(C17,RA!B21:I56,8,0)</f>
        <v>19774.751400000001</v>
      </c>
      <c r="G17" s="16">
        <f t="shared" si="0"/>
        <v>259049.04399999999</v>
      </c>
      <c r="H17" s="27">
        <f>RA!J21</f>
        <v>7.0922036519986298</v>
      </c>
      <c r="I17" s="20">
        <f>VLOOKUP(B17,RMS!B:D,3,FALSE)</f>
        <v>278823.56900707999</v>
      </c>
      <c r="J17" s="21">
        <f>VLOOKUP(B17,RMS!B:E,4,FALSE)</f>
        <v>259049.04400530999</v>
      </c>
      <c r="K17" s="22">
        <f t="shared" si="1"/>
        <v>0.22639292001258582</v>
      </c>
      <c r="L17" s="22">
        <f t="shared" si="2"/>
        <v>-5.3099938668310642E-6</v>
      </c>
    </row>
    <row r="18" spans="1:12" x14ac:dyDescent="0.15">
      <c r="A18" s="39"/>
      <c r="B18" s="12">
        <v>27</v>
      </c>
      <c r="C18" s="36" t="s">
        <v>20</v>
      </c>
      <c r="D18" s="36"/>
      <c r="E18" s="15">
        <f>VLOOKUP(C18,RA!B22:D53,3,0)</f>
        <v>948268.75870000001</v>
      </c>
      <c r="F18" s="25">
        <f>VLOOKUP(C18,RA!B22:I57,8,0)</f>
        <v>110965.9825</v>
      </c>
      <c r="G18" s="16">
        <f t="shared" si="0"/>
        <v>837302.77619999996</v>
      </c>
      <c r="H18" s="27">
        <f>RA!J22</f>
        <v>11.701954902756199</v>
      </c>
      <c r="I18" s="20">
        <f>VLOOKUP(B18,RMS!B:D,3,FALSE)</f>
        <v>948268.70860000001</v>
      </c>
      <c r="J18" s="21">
        <f>VLOOKUP(B18,RMS!B:E,4,FALSE)</f>
        <v>837302.77370000002</v>
      </c>
      <c r="K18" s="22">
        <f t="shared" si="1"/>
        <v>5.0099999993108213E-2</v>
      </c>
      <c r="L18" s="22">
        <f t="shared" si="2"/>
        <v>2.4999999441206455E-3</v>
      </c>
    </row>
    <row r="19" spans="1:12" x14ac:dyDescent="0.15">
      <c r="A19" s="39"/>
      <c r="B19" s="12">
        <v>29</v>
      </c>
      <c r="C19" s="36" t="s">
        <v>21</v>
      </c>
      <c r="D19" s="36"/>
      <c r="E19" s="15">
        <f>VLOOKUP(C19,RA!B22:D54,3,0)</f>
        <v>2162989.9046999998</v>
      </c>
      <c r="F19" s="25">
        <f>VLOOKUP(C19,RA!B23:I58,8,0)</f>
        <v>165653.04920000001</v>
      </c>
      <c r="G19" s="16">
        <f t="shared" si="0"/>
        <v>1997336.8554999998</v>
      </c>
      <c r="H19" s="27">
        <f>RA!J23</f>
        <v>7.6585216065987902</v>
      </c>
      <c r="I19" s="20">
        <f>VLOOKUP(B19,RMS!B:D,3,FALSE)</f>
        <v>2162990.3976017102</v>
      </c>
      <c r="J19" s="21">
        <f>VLOOKUP(B19,RMS!B:E,4,FALSE)</f>
        <v>1997336.8870256401</v>
      </c>
      <c r="K19" s="22">
        <f t="shared" si="1"/>
        <v>-0.49290171032771468</v>
      </c>
      <c r="L19" s="22">
        <f t="shared" si="2"/>
        <v>-3.1525640282779932E-2</v>
      </c>
    </row>
    <row r="20" spans="1:12" x14ac:dyDescent="0.15">
      <c r="A20" s="39"/>
      <c r="B20" s="12">
        <v>31</v>
      </c>
      <c r="C20" s="36" t="s">
        <v>22</v>
      </c>
      <c r="D20" s="36"/>
      <c r="E20" s="15">
        <f>VLOOKUP(C20,RA!B24:D55,3,0)</f>
        <v>205805.25810000001</v>
      </c>
      <c r="F20" s="25">
        <f>VLOOKUP(C20,RA!B24:I59,8,0)</f>
        <v>41556.652999999998</v>
      </c>
      <c r="G20" s="16">
        <f t="shared" si="0"/>
        <v>164248.60510000002</v>
      </c>
      <c r="H20" s="27">
        <f>RA!J24</f>
        <v>20.192221220998999</v>
      </c>
      <c r="I20" s="20">
        <f>VLOOKUP(B20,RMS!B:D,3,FALSE)</f>
        <v>205805.234396271</v>
      </c>
      <c r="J20" s="21">
        <f>VLOOKUP(B20,RMS!B:E,4,FALSE)</f>
        <v>164248.60649819899</v>
      </c>
      <c r="K20" s="22">
        <f t="shared" si="1"/>
        <v>2.3703729006228969E-2</v>
      </c>
      <c r="L20" s="22">
        <f t="shared" si="2"/>
        <v>-1.3981989759486169E-3</v>
      </c>
    </row>
    <row r="21" spans="1:12" x14ac:dyDescent="0.15">
      <c r="A21" s="39"/>
      <c r="B21" s="12">
        <v>32</v>
      </c>
      <c r="C21" s="36" t="s">
        <v>23</v>
      </c>
      <c r="D21" s="36"/>
      <c r="E21" s="15">
        <f>VLOOKUP(C21,RA!B24:D56,3,0)</f>
        <v>182721.05660000001</v>
      </c>
      <c r="F21" s="25">
        <f>VLOOKUP(C21,RA!B25:I60,8,0)</f>
        <v>11799.052299999999</v>
      </c>
      <c r="G21" s="16">
        <f t="shared" si="0"/>
        <v>170922.0043</v>
      </c>
      <c r="H21" s="27">
        <f>RA!J25</f>
        <v>6.45741247317196</v>
      </c>
      <c r="I21" s="20">
        <f>VLOOKUP(B21,RMS!B:D,3,FALSE)</f>
        <v>182721.05612404499</v>
      </c>
      <c r="J21" s="21">
        <f>VLOOKUP(B21,RMS!B:E,4,FALSE)</f>
        <v>170922.003462483</v>
      </c>
      <c r="K21" s="22">
        <f t="shared" si="1"/>
        <v>4.759550211019814E-4</v>
      </c>
      <c r="L21" s="22">
        <f t="shared" si="2"/>
        <v>8.3751700003631413E-4</v>
      </c>
    </row>
    <row r="22" spans="1:12" x14ac:dyDescent="0.15">
      <c r="A22" s="39"/>
      <c r="B22" s="12">
        <v>33</v>
      </c>
      <c r="C22" s="36" t="s">
        <v>24</v>
      </c>
      <c r="D22" s="36"/>
      <c r="E22" s="15">
        <f>VLOOKUP(C22,RA!B26:D57,3,0)</f>
        <v>490230.1605</v>
      </c>
      <c r="F22" s="25">
        <f>VLOOKUP(C22,RA!B26:I61,8,0)</f>
        <v>98788.582699999999</v>
      </c>
      <c r="G22" s="16">
        <f t="shared" si="0"/>
        <v>391441.57779999997</v>
      </c>
      <c r="H22" s="27">
        <f>RA!J26</f>
        <v>20.151469791096201</v>
      </c>
      <c r="I22" s="20">
        <f>VLOOKUP(B22,RMS!B:D,3,FALSE)</f>
        <v>490230.14602784999</v>
      </c>
      <c r="J22" s="21">
        <f>VLOOKUP(B22,RMS!B:E,4,FALSE)</f>
        <v>391441.58186045999</v>
      </c>
      <c r="K22" s="22">
        <f t="shared" si="1"/>
        <v>1.4472150010988116E-2</v>
      </c>
      <c r="L22" s="22">
        <f t="shared" si="2"/>
        <v>-4.0604600217193365E-3</v>
      </c>
    </row>
    <row r="23" spans="1:12" x14ac:dyDescent="0.15">
      <c r="A23" s="39"/>
      <c r="B23" s="12">
        <v>34</v>
      </c>
      <c r="C23" s="36" t="s">
        <v>25</v>
      </c>
      <c r="D23" s="36"/>
      <c r="E23" s="15">
        <f>VLOOKUP(C23,RA!B26:D58,3,0)</f>
        <v>201910.01130000001</v>
      </c>
      <c r="F23" s="25">
        <f>VLOOKUP(C23,RA!B27:I62,8,0)</f>
        <v>66098.463000000003</v>
      </c>
      <c r="G23" s="16">
        <f t="shared" si="0"/>
        <v>135811.54830000002</v>
      </c>
      <c r="H23" s="27">
        <f>RA!J27</f>
        <v>32.736595166541903</v>
      </c>
      <c r="I23" s="20">
        <f>VLOOKUP(B23,RMS!B:D,3,FALSE)</f>
        <v>201909.97334172201</v>
      </c>
      <c r="J23" s="21">
        <f>VLOOKUP(B23,RMS!B:E,4,FALSE)</f>
        <v>135811.55681115101</v>
      </c>
      <c r="K23" s="22">
        <f t="shared" si="1"/>
        <v>3.7958278000587597E-2</v>
      </c>
      <c r="L23" s="22">
        <f t="shared" si="2"/>
        <v>-8.5111509833950549E-3</v>
      </c>
    </row>
    <row r="24" spans="1:12" x14ac:dyDescent="0.15">
      <c r="A24" s="39"/>
      <c r="B24" s="12">
        <v>35</v>
      </c>
      <c r="C24" s="36" t="s">
        <v>26</v>
      </c>
      <c r="D24" s="36"/>
      <c r="E24" s="15">
        <f>VLOOKUP(C24,RA!B28:D59,3,0)</f>
        <v>655661.51020000002</v>
      </c>
      <c r="F24" s="25">
        <f>VLOOKUP(C24,RA!B28:I63,8,0)</f>
        <v>47668.847900000001</v>
      </c>
      <c r="G24" s="16">
        <f t="shared" si="0"/>
        <v>607992.66229999997</v>
      </c>
      <c r="H24" s="27">
        <f>RA!J28</f>
        <v>7.2703440965231101</v>
      </c>
      <c r="I24" s="20">
        <f>VLOOKUP(B24,RMS!B:D,3,FALSE)</f>
        <v>655661.51075840695</v>
      </c>
      <c r="J24" s="21">
        <f>VLOOKUP(B24,RMS!B:E,4,FALSE)</f>
        <v>607992.66122477897</v>
      </c>
      <c r="K24" s="22">
        <f t="shared" si="1"/>
        <v>-5.5840692948549986E-4</v>
      </c>
      <c r="L24" s="22">
        <f t="shared" si="2"/>
        <v>1.0752209927886724E-3</v>
      </c>
    </row>
    <row r="25" spans="1:12" x14ac:dyDescent="0.15">
      <c r="A25" s="39"/>
      <c r="B25" s="12">
        <v>36</v>
      </c>
      <c r="C25" s="36" t="s">
        <v>27</v>
      </c>
      <c r="D25" s="36"/>
      <c r="E25" s="15">
        <f>VLOOKUP(C25,RA!B28:D60,3,0)</f>
        <v>471887.34049999999</v>
      </c>
      <c r="F25" s="25">
        <f>VLOOKUP(C25,RA!B29:I64,8,0)</f>
        <v>73675.588000000003</v>
      </c>
      <c r="G25" s="16">
        <f t="shared" si="0"/>
        <v>398211.7525</v>
      </c>
      <c r="H25" s="27">
        <f>RA!J29</f>
        <v>15.612961331392199</v>
      </c>
      <c r="I25" s="20">
        <f>VLOOKUP(B25,RMS!B:D,3,FALSE)</f>
        <v>471887.33971681399</v>
      </c>
      <c r="J25" s="21">
        <f>VLOOKUP(B25,RMS!B:E,4,FALSE)</f>
        <v>398211.74612180598</v>
      </c>
      <c r="K25" s="22">
        <f t="shared" si="1"/>
        <v>7.8318599844351411E-4</v>
      </c>
      <c r="L25" s="22">
        <f t="shared" si="2"/>
        <v>6.378194026183337E-3</v>
      </c>
    </row>
    <row r="26" spans="1:12" x14ac:dyDescent="0.15">
      <c r="A26" s="39"/>
      <c r="B26" s="12">
        <v>37</v>
      </c>
      <c r="C26" s="36" t="s">
        <v>28</v>
      </c>
      <c r="D26" s="36"/>
      <c r="E26" s="15">
        <f>VLOOKUP(C26,RA!B30:D61,3,0)</f>
        <v>818415.39879999997</v>
      </c>
      <c r="F26" s="25">
        <f>VLOOKUP(C26,RA!B30:I65,8,0)</f>
        <v>97028.232399999994</v>
      </c>
      <c r="G26" s="16">
        <f t="shared" si="0"/>
        <v>721387.16639999999</v>
      </c>
      <c r="H26" s="27">
        <f>RA!J30</f>
        <v>11.855621551386699</v>
      </c>
      <c r="I26" s="20">
        <f>VLOOKUP(B26,RMS!B:D,3,FALSE)</f>
        <v>818415.36748230096</v>
      </c>
      <c r="J26" s="21">
        <f>VLOOKUP(B26,RMS!B:E,4,FALSE)</f>
        <v>721387.16946675896</v>
      </c>
      <c r="K26" s="22">
        <f t="shared" si="1"/>
        <v>3.1317699002102017E-2</v>
      </c>
      <c r="L26" s="22">
        <f t="shared" si="2"/>
        <v>-3.066758974455297E-3</v>
      </c>
    </row>
    <row r="27" spans="1:12" x14ac:dyDescent="0.15">
      <c r="A27" s="39"/>
      <c r="B27" s="12">
        <v>38</v>
      </c>
      <c r="C27" s="36" t="s">
        <v>29</v>
      </c>
      <c r="D27" s="36"/>
      <c r="E27" s="15">
        <f>VLOOKUP(C27,RA!B30:D62,3,0)</f>
        <v>579690.87490000005</v>
      </c>
      <c r="F27" s="25">
        <f>VLOOKUP(C27,RA!B31:I66,8,0)</f>
        <v>33294.6152</v>
      </c>
      <c r="G27" s="16">
        <f t="shared" si="0"/>
        <v>546396.25970000005</v>
      </c>
      <c r="H27" s="27">
        <f>RA!J31</f>
        <v>5.7435120409206899</v>
      </c>
      <c r="I27" s="20">
        <f>VLOOKUP(B27,RMS!B:D,3,FALSE)</f>
        <v>579690.80064513301</v>
      </c>
      <c r="J27" s="21">
        <f>VLOOKUP(B27,RMS!B:E,4,FALSE)</f>
        <v>546396.25921061903</v>
      </c>
      <c r="K27" s="22">
        <f t="shared" si="1"/>
        <v>7.4254867038689554E-2</v>
      </c>
      <c r="L27" s="22">
        <f t="shared" si="2"/>
        <v>4.8938102554529905E-4</v>
      </c>
    </row>
    <row r="28" spans="1:12" x14ac:dyDescent="0.15">
      <c r="A28" s="39"/>
      <c r="B28" s="12">
        <v>39</v>
      </c>
      <c r="C28" s="36" t="s">
        <v>30</v>
      </c>
      <c r="D28" s="36"/>
      <c r="E28" s="15">
        <f>VLOOKUP(C28,RA!B32:D63,3,0)</f>
        <v>108129.47900000001</v>
      </c>
      <c r="F28" s="25">
        <f>VLOOKUP(C28,RA!B32:I67,8,0)</f>
        <v>29598.847300000001</v>
      </c>
      <c r="G28" s="16">
        <f t="shared" si="0"/>
        <v>78530.631699999998</v>
      </c>
      <c r="H28" s="27">
        <f>RA!J32</f>
        <v>27.373522534035299</v>
      </c>
      <c r="I28" s="20">
        <f>VLOOKUP(B28,RMS!B:D,3,FALSE)</f>
        <v>108129.430777082</v>
      </c>
      <c r="J28" s="21">
        <f>VLOOKUP(B28,RMS!B:E,4,FALSE)</f>
        <v>78530.622867548795</v>
      </c>
      <c r="K28" s="22">
        <f t="shared" si="1"/>
        <v>4.8222918005194515E-2</v>
      </c>
      <c r="L28" s="22">
        <f t="shared" si="2"/>
        <v>8.8324512034887448E-3</v>
      </c>
    </row>
    <row r="29" spans="1:12" x14ac:dyDescent="0.15">
      <c r="A29" s="39"/>
      <c r="B29" s="12">
        <v>40</v>
      </c>
      <c r="C29" s="36" t="s">
        <v>31</v>
      </c>
      <c r="D29" s="36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39"/>
      <c r="B30" s="12">
        <v>41</v>
      </c>
      <c r="C30" s="36" t="s">
        <v>36</v>
      </c>
      <c r="D30" s="3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39"/>
      <c r="B31" s="12">
        <v>42</v>
      </c>
      <c r="C31" s="36" t="s">
        <v>32</v>
      </c>
      <c r="D31" s="36"/>
      <c r="E31" s="15">
        <f>VLOOKUP(C31,RA!B34:D66,3,0)</f>
        <v>103690.7257</v>
      </c>
      <c r="F31" s="25">
        <f>VLOOKUP(C31,RA!B35:I70,8,0)</f>
        <v>14918.832700000001</v>
      </c>
      <c r="G31" s="16">
        <f t="shared" si="0"/>
        <v>88771.892999999996</v>
      </c>
      <c r="H31" s="27">
        <f>RA!J35</f>
        <v>14.3878178104023</v>
      </c>
      <c r="I31" s="20">
        <f>VLOOKUP(B31,RMS!B:D,3,FALSE)</f>
        <v>103690.72560000001</v>
      </c>
      <c r="J31" s="21">
        <f>VLOOKUP(B31,RMS!B:E,4,FALSE)</f>
        <v>88771.873500000002</v>
      </c>
      <c r="K31" s="22">
        <f t="shared" si="1"/>
        <v>9.9999990197829902E-5</v>
      </c>
      <c r="L31" s="22">
        <f t="shared" si="2"/>
        <v>1.9499999994877726E-2</v>
      </c>
    </row>
    <row r="32" spans="1:12" x14ac:dyDescent="0.15">
      <c r="A32" s="39"/>
      <c r="B32" s="12">
        <v>71</v>
      </c>
      <c r="C32" s="36" t="s">
        <v>37</v>
      </c>
      <c r="D32" s="3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39"/>
      <c r="B33" s="12">
        <v>72</v>
      </c>
      <c r="C33" s="36" t="s">
        <v>38</v>
      </c>
      <c r="D33" s="3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39"/>
      <c r="B34" s="12">
        <v>73</v>
      </c>
      <c r="C34" s="36" t="s">
        <v>39</v>
      </c>
      <c r="D34" s="3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39"/>
      <c r="B35" s="12">
        <v>75</v>
      </c>
      <c r="C35" s="36" t="s">
        <v>33</v>
      </c>
      <c r="D35" s="36"/>
      <c r="E35" s="15">
        <f>VLOOKUP(C35,RA!B8:D70,3,0)</f>
        <v>163652.99069999999</v>
      </c>
      <c r="F35" s="25">
        <f>VLOOKUP(C35,RA!B8:I74,8,0)</f>
        <v>7538.8477999999996</v>
      </c>
      <c r="G35" s="16">
        <f t="shared" si="0"/>
        <v>156114.14290000001</v>
      </c>
      <c r="H35" s="27">
        <f>RA!J39</f>
        <v>4.6066055791304299</v>
      </c>
      <c r="I35" s="20">
        <f>VLOOKUP(B35,RMS!B:D,3,FALSE)</f>
        <v>163652.991452991</v>
      </c>
      <c r="J35" s="21">
        <f>VLOOKUP(B35,RMS!B:E,4,FALSE)</f>
        <v>156114.141025641</v>
      </c>
      <c r="K35" s="22">
        <f t="shared" si="1"/>
        <v>-7.5299100717529655E-4</v>
      </c>
      <c r="L35" s="22">
        <f t="shared" si="2"/>
        <v>1.8743590044323355E-3</v>
      </c>
    </row>
    <row r="36" spans="1:12" x14ac:dyDescent="0.15">
      <c r="A36" s="39"/>
      <c r="B36" s="12">
        <v>76</v>
      </c>
      <c r="C36" s="36" t="s">
        <v>34</v>
      </c>
      <c r="D36" s="36"/>
      <c r="E36" s="15">
        <f>VLOOKUP(C36,RA!B8:D71,3,0)</f>
        <v>408497.3529</v>
      </c>
      <c r="F36" s="25">
        <f>VLOOKUP(C36,RA!B8:I75,8,0)</f>
        <v>24570.2637</v>
      </c>
      <c r="G36" s="16">
        <f t="shared" si="0"/>
        <v>383927.08919999999</v>
      </c>
      <c r="H36" s="27">
        <f>RA!J40</f>
        <v>6.0147914118833503</v>
      </c>
      <c r="I36" s="20">
        <f>VLOOKUP(B36,RMS!B:D,3,FALSE)</f>
        <v>408497.34773675201</v>
      </c>
      <c r="J36" s="21">
        <f>VLOOKUP(B36,RMS!B:E,4,FALSE)</f>
        <v>383927.09050854697</v>
      </c>
      <c r="K36" s="22">
        <f t="shared" si="1"/>
        <v>5.1632479880936444E-3</v>
      </c>
      <c r="L36" s="22">
        <f t="shared" si="2"/>
        <v>-1.3085469836369157E-3</v>
      </c>
    </row>
    <row r="37" spans="1:12" x14ac:dyDescent="0.15">
      <c r="A37" s="39"/>
      <c r="B37" s="12">
        <v>77</v>
      </c>
      <c r="C37" s="36" t="s">
        <v>40</v>
      </c>
      <c r="D37" s="3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39"/>
      <c r="B38" s="12">
        <v>78</v>
      </c>
      <c r="C38" s="36" t="s">
        <v>41</v>
      </c>
      <c r="D38" s="3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s="35" customFormat="1" x14ac:dyDescent="0.15">
      <c r="A39" s="39"/>
      <c r="B39" s="12">
        <v>9101</v>
      </c>
      <c r="C39" s="36" t="s">
        <v>72</v>
      </c>
      <c r="D39" s="36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</row>
    <row r="40" spans="1:12" x14ac:dyDescent="0.15">
      <c r="A40" s="39"/>
      <c r="B40" s="12">
        <v>99</v>
      </c>
      <c r="C40" s="36" t="s">
        <v>35</v>
      </c>
      <c r="D40" s="36"/>
      <c r="E40" s="15">
        <f>VLOOKUP(C40,RA!B8:D74,3,0)</f>
        <v>66962.782900000006</v>
      </c>
      <c r="F40" s="25">
        <f>VLOOKUP(C40,RA!B8:I78,8,0)</f>
        <v>11715.9442</v>
      </c>
      <c r="G40" s="16">
        <f t="shared" si="0"/>
        <v>55246.838700000008</v>
      </c>
      <c r="H40" s="27">
        <f>RA!J43</f>
        <v>0</v>
      </c>
      <c r="I40" s="20">
        <f>VLOOKUP(B40,RMS!B:D,3,FALSE)</f>
        <v>66962.782845473106</v>
      </c>
      <c r="J40" s="21">
        <f>VLOOKUP(B40,RMS!B:E,4,FALSE)</f>
        <v>55246.838514484502</v>
      </c>
      <c r="K40" s="22">
        <f t="shared" si="1"/>
        <v>5.4526899475604296E-5</v>
      </c>
      <c r="L40" s="22">
        <f t="shared" si="2"/>
        <v>1.8551550601841882E-4</v>
      </c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sqref="A1:W44"/>
    </sheetView>
  </sheetViews>
  <sheetFormatPr defaultRowHeight="11.25" x14ac:dyDescent="0.1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54" t="s">
        <v>47</v>
      </c>
      <c r="W1" s="44"/>
    </row>
    <row r="2" spans="1:23" ht="12.75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54"/>
      <c r="W2" s="44"/>
    </row>
    <row r="3" spans="1:23" ht="23.25" thickBo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55" t="s">
        <v>48</v>
      </c>
      <c r="W3" s="44"/>
    </row>
    <row r="4" spans="1:23" ht="15" thickTop="1" thickBo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3"/>
      <c r="W4" s="44"/>
    </row>
    <row r="5" spans="1:23" ht="15" thickTop="1" thickBot="1" x14ac:dyDescent="0.25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 x14ac:dyDescent="0.2">
      <c r="A6" s="61" t="s">
        <v>3</v>
      </c>
      <c r="B6" s="45" t="s">
        <v>4</v>
      </c>
      <c r="C6" s="46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 x14ac:dyDescent="0.2">
      <c r="A7" s="47" t="s">
        <v>5</v>
      </c>
      <c r="B7" s="48"/>
      <c r="C7" s="49"/>
      <c r="D7" s="63">
        <v>12893616.683700001</v>
      </c>
      <c r="E7" s="63">
        <v>18503086</v>
      </c>
      <c r="F7" s="64">
        <v>69.683601339257706</v>
      </c>
      <c r="G7" s="63">
        <v>13111102.720899999</v>
      </c>
      <c r="H7" s="64">
        <v>-1.65879287066607</v>
      </c>
      <c r="I7" s="63">
        <v>1534079.1231</v>
      </c>
      <c r="J7" s="64">
        <v>11.8979737084892</v>
      </c>
      <c r="K7" s="63">
        <v>1534047.3374000001</v>
      </c>
      <c r="L7" s="64">
        <v>11.7003685353988</v>
      </c>
      <c r="M7" s="64">
        <v>2.0720155906999999E-5</v>
      </c>
      <c r="N7" s="63">
        <v>322564198.935</v>
      </c>
      <c r="O7" s="63">
        <v>3489220870.6827002</v>
      </c>
      <c r="P7" s="63">
        <v>774877</v>
      </c>
      <c r="Q7" s="63">
        <v>807033</v>
      </c>
      <c r="R7" s="64">
        <v>-3.9844715147955498</v>
      </c>
      <c r="S7" s="63">
        <v>16.639565613252199</v>
      </c>
      <c r="T7" s="63">
        <v>16.968558962149</v>
      </c>
      <c r="U7" s="65">
        <v>-1.9771751050689801</v>
      </c>
      <c r="V7" s="53"/>
      <c r="W7" s="53"/>
    </row>
    <row r="8" spans="1:23" ht="14.25" thickBot="1" x14ac:dyDescent="0.2">
      <c r="A8" s="50">
        <v>41809</v>
      </c>
      <c r="B8" s="40" t="s">
        <v>6</v>
      </c>
      <c r="C8" s="41"/>
      <c r="D8" s="66">
        <v>496540.8639</v>
      </c>
      <c r="E8" s="66">
        <v>798492</v>
      </c>
      <c r="F8" s="67">
        <v>62.1848263852362</v>
      </c>
      <c r="G8" s="66">
        <v>421827.24300000002</v>
      </c>
      <c r="H8" s="67">
        <v>17.711900343051099</v>
      </c>
      <c r="I8" s="66">
        <v>115626.1336</v>
      </c>
      <c r="J8" s="67">
        <v>23.286327874776202</v>
      </c>
      <c r="K8" s="66">
        <v>81969.970600000001</v>
      </c>
      <c r="L8" s="67">
        <v>19.432118707420699</v>
      </c>
      <c r="M8" s="67">
        <v>0.41059137576413901</v>
      </c>
      <c r="N8" s="66">
        <v>11052761.5562</v>
      </c>
      <c r="O8" s="66">
        <v>133628029.0245</v>
      </c>
      <c r="P8" s="66">
        <v>20440</v>
      </c>
      <c r="Q8" s="66">
        <v>21254</v>
      </c>
      <c r="R8" s="67">
        <v>-3.82986731909287</v>
      </c>
      <c r="S8" s="66">
        <v>24.292605865949099</v>
      </c>
      <c r="T8" s="66">
        <v>25.977517017973099</v>
      </c>
      <c r="U8" s="68">
        <v>-6.93590124221996</v>
      </c>
      <c r="V8" s="53"/>
      <c r="W8" s="53"/>
    </row>
    <row r="9" spans="1:23" ht="12" customHeight="1" thickBot="1" x14ac:dyDescent="0.2">
      <c r="A9" s="51"/>
      <c r="B9" s="40" t="s">
        <v>7</v>
      </c>
      <c r="C9" s="41"/>
      <c r="D9" s="66">
        <v>61470.562599999997</v>
      </c>
      <c r="E9" s="66">
        <v>95122</v>
      </c>
      <c r="F9" s="67">
        <v>64.622866003658501</v>
      </c>
      <c r="G9" s="66">
        <v>59624.174200000001</v>
      </c>
      <c r="H9" s="67">
        <v>3.09671106522427</v>
      </c>
      <c r="I9" s="66">
        <v>14087.974700000001</v>
      </c>
      <c r="J9" s="67">
        <v>22.918245911743099</v>
      </c>
      <c r="K9" s="66">
        <v>12438.240900000001</v>
      </c>
      <c r="L9" s="67">
        <v>20.861070307284901</v>
      </c>
      <c r="M9" s="67">
        <v>0.132634012579705</v>
      </c>
      <c r="N9" s="66">
        <v>1830944.8518000001</v>
      </c>
      <c r="O9" s="66">
        <v>22412947.8444</v>
      </c>
      <c r="P9" s="66">
        <v>3627</v>
      </c>
      <c r="Q9" s="66">
        <v>3886</v>
      </c>
      <c r="R9" s="67">
        <v>-6.6649511065362903</v>
      </c>
      <c r="S9" s="66">
        <v>16.948045933278198</v>
      </c>
      <c r="T9" s="66">
        <v>16.868943875450299</v>
      </c>
      <c r="U9" s="68">
        <v>0.46673261412713501</v>
      </c>
      <c r="V9" s="53"/>
      <c r="W9" s="53"/>
    </row>
    <row r="10" spans="1:23" ht="14.25" thickBot="1" x14ac:dyDescent="0.2">
      <c r="A10" s="51"/>
      <c r="B10" s="40" t="s">
        <v>8</v>
      </c>
      <c r="C10" s="41"/>
      <c r="D10" s="66">
        <v>96418.644499999995</v>
      </c>
      <c r="E10" s="66">
        <v>119865</v>
      </c>
      <c r="F10" s="67">
        <v>80.439364701956407</v>
      </c>
      <c r="G10" s="66">
        <v>91846.377699999997</v>
      </c>
      <c r="H10" s="67">
        <v>4.97816779986087</v>
      </c>
      <c r="I10" s="66">
        <v>29183.545699999999</v>
      </c>
      <c r="J10" s="67">
        <v>30.2675336822434</v>
      </c>
      <c r="K10" s="66">
        <v>19254.017899999999</v>
      </c>
      <c r="L10" s="67">
        <v>20.963284978847899</v>
      </c>
      <c r="M10" s="67">
        <v>0.51571198549680397</v>
      </c>
      <c r="N10" s="66">
        <v>3760066.9665999999</v>
      </c>
      <c r="O10" s="66">
        <v>33873863.167099997</v>
      </c>
      <c r="P10" s="66">
        <v>72701</v>
      </c>
      <c r="Q10" s="66">
        <v>77274</v>
      </c>
      <c r="R10" s="67">
        <v>-5.9179025286642304</v>
      </c>
      <c r="S10" s="66">
        <v>1.32623546443653</v>
      </c>
      <c r="T10" s="66">
        <v>1.3256766635608399</v>
      </c>
      <c r="U10" s="68">
        <v>4.2134363819752003E-2</v>
      </c>
      <c r="V10" s="53"/>
      <c r="W10" s="53"/>
    </row>
    <row r="11" spans="1:23" ht="14.25" thickBot="1" x14ac:dyDescent="0.2">
      <c r="A11" s="51"/>
      <c r="B11" s="40" t="s">
        <v>9</v>
      </c>
      <c r="C11" s="41"/>
      <c r="D11" s="66">
        <v>61406.657299999999</v>
      </c>
      <c r="E11" s="66">
        <v>57171</v>
      </c>
      <c r="F11" s="67">
        <v>107.408751464904</v>
      </c>
      <c r="G11" s="66">
        <v>69105.196400000001</v>
      </c>
      <c r="H11" s="67">
        <v>-11.140318675080101</v>
      </c>
      <c r="I11" s="66">
        <v>13941.563700000001</v>
      </c>
      <c r="J11" s="67">
        <v>22.703668157491499</v>
      </c>
      <c r="K11" s="66">
        <v>12499.602699999999</v>
      </c>
      <c r="L11" s="67">
        <v>18.087789849621199</v>
      </c>
      <c r="M11" s="67">
        <v>0.11536054661961399</v>
      </c>
      <c r="N11" s="66">
        <v>1534240.0882999999</v>
      </c>
      <c r="O11" s="66">
        <v>14333167.702500001</v>
      </c>
      <c r="P11" s="66">
        <v>2766</v>
      </c>
      <c r="Q11" s="66">
        <v>2929</v>
      </c>
      <c r="R11" s="67">
        <v>-5.56503926254695</v>
      </c>
      <c r="S11" s="66">
        <v>22.200526861894399</v>
      </c>
      <c r="T11" s="66">
        <v>21.671483748719702</v>
      </c>
      <c r="U11" s="68">
        <v>2.3830205312955401</v>
      </c>
      <c r="V11" s="53"/>
      <c r="W11" s="53"/>
    </row>
    <row r="12" spans="1:23" ht="14.25" thickBot="1" x14ac:dyDescent="0.2">
      <c r="A12" s="51"/>
      <c r="B12" s="40" t="s">
        <v>10</v>
      </c>
      <c r="C12" s="41"/>
      <c r="D12" s="66">
        <v>155239.4191</v>
      </c>
      <c r="E12" s="66">
        <v>194261</v>
      </c>
      <c r="F12" s="67">
        <v>79.912807563020905</v>
      </c>
      <c r="G12" s="66">
        <v>327857.94390000001</v>
      </c>
      <c r="H12" s="67">
        <v>-52.650401801046598</v>
      </c>
      <c r="I12" s="66">
        <v>34375.582000000002</v>
      </c>
      <c r="J12" s="67">
        <v>22.143590976629699</v>
      </c>
      <c r="K12" s="66">
        <v>7897.2556999999997</v>
      </c>
      <c r="L12" s="67">
        <v>2.4087431300455999</v>
      </c>
      <c r="M12" s="67">
        <v>3.3528515861528998</v>
      </c>
      <c r="N12" s="66">
        <v>5241254.1325000003</v>
      </c>
      <c r="O12" s="66">
        <v>42698644.152800001</v>
      </c>
      <c r="P12" s="66">
        <v>1906</v>
      </c>
      <c r="Q12" s="66">
        <v>1854</v>
      </c>
      <c r="R12" s="67">
        <v>2.80474649406688</v>
      </c>
      <c r="S12" s="66">
        <v>81.447753987408205</v>
      </c>
      <c r="T12" s="66">
        <v>89.112936839266496</v>
      </c>
      <c r="U12" s="68">
        <v>-9.4111654116862393</v>
      </c>
      <c r="V12" s="53"/>
      <c r="W12" s="53"/>
    </row>
    <row r="13" spans="1:23" ht="14.25" thickBot="1" x14ac:dyDescent="0.2">
      <c r="A13" s="51"/>
      <c r="B13" s="40" t="s">
        <v>11</v>
      </c>
      <c r="C13" s="41"/>
      <c r="D13" s="66">
        <v>292377.82770000002</v>
      </c>
      <c r="E13" s="66">
        <v>345076</v>
      </c>
      <c r="F13" s="67">
        <v>84.728531598836199</v>
      </c>
      <c r="G13" s="66">
        <v>272538.48820000002</v>
      </c>
      <c r="H13" s="67">
        <v>7.2794634002082903</v>
      </c>
      <c r="I13" s="66">
        <v>64703.779000000002</v>
      </c>
      <c r="J13" s="67">
        <v>22.1301934927811</v>
      </c>
      <c r="K13" s="66">
        <v>65219.644200000002</v>
      </c>
      <c r="L13" s="67">
        <v>23.930434424417601</v>
      </c>
      <c r="M13" s="67">
        <v>-7.9096598322140003E-3</v>
      </c>
      <c r="N13" s="66">
        <v>6532610.3552999999</v>
      </c>
      <c r="O13" s="66">
        <v>66932318.007100001</v>
      </c>
      <c r="P13" s="66">
        <v>9663</v>
      </c>
      <c r="Q13" s="66">
        <v>10064</v>
      </c>
      <c r="R13" s="67">
        <v>-3.9844992050874399</v>
      </c>
      <c r="S13" s="66">
        <v>30.257459143123299</v>
      </c>
      <c r="T13" s="66">
        <v>30.005111178457899</v>
      </c>
      <c r="U13" s="68">
        <v>0.83400249661328696</v>
      </c>
      <c r="V13" s="53"/>
      <c r="W13" s="53"/>
    </row>
    <row r="14" spans="1:23" ht="14.25" thickBot="1" x14ac:dyDescent="0.2">
      <c r="A14" s="51"/>
      <c r="B14" s="40" t="s">
        <v>12</v>
      </c>
      <c r="C14" s="41"/>
      <c r="D14" s="66">
        <v>150126.6238</v>
      </c>
      <c r="E14" s="66">
        <v>161956</v>
      </c>
      <c r="F14" s="67">
        <v>92.695932105016198</v>
      </c>
      <c r="G14" s="66">
        <v>155250.8468</v>
      </c>
      <c r="H14" s="67">
        <v>-3.3006087281451202</v>
      </c>
      <c r="I14" s="66">
        <v>27538.593000000001</v>
      </c>
      <c r="J14" s="67">
        <v>18.343577110404599</v>
      </c>
      <c r="K14" s="66">
        <v>19057.111700000001</v>
      </c>
      <c r="L14" s="67">
        <v>12.2750452527644</v>
      </c>
      <c r="M14" s="67">
        <v>0.445055968266167</v>
      </c>
      <c r="N14" s="66">
        <v>3503861.1501000002</v>
      </c>
      <c r="O14" s="66">
        <v>30868274.365899999</v>
      </c>
      <c r="P14" s="66">
        <v>2965</v>
      </c>
      <c r="Q14" s="66">
        <v>2576</v>
      </c>
      <c r="R14" s="67">
        <v>15.1009316770186</v>
      </c>
      <c r="S14" s="66">
        <v>50.632925396290098</v>
      </c>
      <c r="T14" s="66">
        <v>58.936019914596301</v>
      </c>
      <c r="U14" s="68">
        <v>-16.398607138181699</v>
      </c>
      <c r="V14" s="53"/>
      <c r="W14" s="53"/>
    </row>
    <row r="15" spans="1:23" ht="14.25" thickBot="1" x14ac:dyDescent="0.2">
      <c r="A15" s="51"/>
      <c r="B15" s="40" t="s">
        <v>13</v>
      </c>
      <c r="C15" s="41"/>
      <c r="D15" s="66">
        <v>121236.6009</v>
      </c>
      <c r="E15" s="66">
        <v>104301</v>
      </c>
      <c r="F15" s="67">
        <v>116.237237322749</v>
      </c>
      <c r="G15" s="66">
        <v>87473.287700000001</v>
      </c>
      <c r="H15" s="67">
        <v>38.598427117310699</v>
      </c>
      <c r="I15" s="66">
        <v>22485.951300000001</v>
      </c>
      <c r="J15" s="67">
        <v>18.547164085000301</v>
      </c>
      <c r="K15" s="66">
        <v>13656.4023</v>
      </c>
      <c r="L15" s="67">
        <v>15.612083024518601</v>
      </c>
      <c r="M15" s="67">
        <v>0.64655015325668896</v>
      </c>
      <c r="N15" s="66">
        <v>2954693.6828000001</v>
      </c>
      <c r="O15" s="66">
        <v>24206287.907200001</v>
      </c>
      <c r="P15" s="66">
        <v>4376</v>
      </c>
      <c r="Q15" s="66">
        <v>4626</v>
      </c>
      <c r="R15" s="67">
        <v>-5.4042369217466497</v>
      </c>
      <c r="S15" s="66">
        <v>27.7048905164534</v>
      </c>
      <c r="T15" s="66">
        <v>28.891693212278401</v>
      </c>
      <c r="U15" s="68">
        <v>-4.2837299613951796</v>
      </c>
      <c r="V15" s="53"/>
      <c r="W15" s="53"/>
    </row>
    <row r="16" spans="1:23" ht="14.25" thickBot="1" x14ac:dyDescent="0.2">
      <c r="A16" s="51"/>
      <c r="B16" s="40" t="s">
        <v>14</v>
      </c>
      <c r="C16" s="41"/>
      <c r="D16" s="66">
        <v>652367.77249999996</v>
      </c>
      <c r="E16" s="66">
        <v>786500</v>
      </c>
      <c r="F16" s="67">
        <v>82.945679910998095</v>
      </c>
      <c r="G16" s="66">
        <v>677276.1557</v>
      </c>
      <c r="H16" s="67">
        <v>-3.67772923797324</v>
      </c>
      <c r="I16" s="66">
        <v>12229.2124</v>
      </c>
      <c r="J16" s="67">
        <v>1.8745886776618801</v>
      </c>
      <c r="K16" s="66">
        <v>52731.097999999998</v>
      </c>
      <c r="L16" s="67">
        <v>7.7857602923433298</v>
      </c>
      <c r="M16" s="67">
        <v>-0.76808348652250702</v>
      </c>
      <c r="N16" s="66">
        <v>17636787.4778</v>
      </c>
      <c r="O16" s="66">
        <v>176500216.83649999</v>
      </c>
      <c r="P16" s="66">
        <v>41071</v>
      </c>
      <c r="Q16" s="66">
        <v>45018</v>
      </c>
      <c r="R16" s="67">
        <v>-8.7676040694833208</v>
      </c>
      <c r="S16" s="66">
        <v>15.8839028146381</v>
      </c>
      <c r="T16" s="66">
        <v>15.2083025789684</v>
      </c>
      <c r="U16" s="68">
        <v>4.2533641986718802</v>
      </c>
      <c r="V16" s="53"/>
      <c r="W16" s="53"/>
    </row>
    <row r="17" spans="1:23" ht="12" thickBot="1" x14ac:dyDescent="0.2">
      <c r="A17" s="51"/>
      <c r="B17" s="40" t="s">
        <v>15</v>
      </c>
      <c r="C17" s="41"/>
      <c r="D17" s="66">
        <v>400484.42109999998</v>
      </c>
      <c r="E17" s="66">
        <v>584185</v>
      </c>
      <c r="F17" s="67">
        <v>68.554382789698494</v>
      </c>
      <c r="G17" s="66">
        <v>952988.27339999995</v>
      </c>
      <c r="H17" s="67">
        <v>-57.9759339880247</v>
      </c>
      <c r="I17" s="66">
        <v>51235.2039</v>
      </c>
      <c r="J17" s="67">
        <v>12.7933076046438</v>
      </c>
      <c r="K17" s="66">
        <v>31082.313699999999</v>
      </c>
      <c r="L17" s="67">
        <v>3.2615630818946899</v>
      </c>
      <c r="M17" s="67">
        <v>0.64837162363495504</v>
      </c>
      <c r="N17" s="66">
        <v>14973360.557700001</v>
      </c>
      <c r="O17" s="66">
        <v>183638284.43759999</v>
      </c>
      <c r="P17" s="66">
        <v>12106</v>
      </c>
      <c r="Q17" s="66">
        <v>12670</v>
      </c>
      <c r="R17" s="67">
        <v>-4.4514601420678801</v>
      </c>
      <c r="S17" s="66">
        <v>33.081482000660799</v>
      </c>
      <c r="T17" s="66">
        <v>39.9038153512234</v>
      </c>
      <c r="U17" s="68">
        <v>-20.6228165667616</v>
      </c>
      <c r="V17" s="35"/>
      <c r="W17" s="35"/>
    </row>
    <row r="18" spans="1:23" ht="12" thickBot="1" x14ac:dyDescent="0.2">
      <c r="A18" s="51"/>
      <c r="B18" s="40" t="s">
        <v>16</v>
      </c>
      <c r="C18" s="41"/>
      <c r="D18" s="66">
        <v>1354153.9541</v>
      </c>
      <c r="E18" s="66">
        <v>1680396</v>
      </c>
      <c r="F18" s="67">
        <v>80.585406898135901</v>
      </c>
      <c r="G18" s="66">
        <v>1068620.4342</v>
      </c>
      <c r="H18" s="67">
        <v>26.719825932746499</v>
      </c>
      <c r="I18" s="66">
        <v>181326.10620000001</v>
      </c>
      <c r="J18" s="67">
        <v>13.390361240019701</v>
      </c>
      <c r="K18" s="66">
        <v>148603.3769</v>
      </c>
      <c r="L18" s="67">
        <v>13.906095386548399</v>
      </c>
      <c r="M18" s="67">
        <v>0.22020178802545101</v>
      </c>
      <c r="N18" s="66">
        <v>32072231.722100001</v>
      </c>
      <c r="O18" s="66">
        <v>442256541.25190002</v>
      </c>
      <c r="P18" s="66">
        <v>70414</v>
      </c>
      <c r="Q18" s="66">
        <v>73804</v>
      </c>
      <c r="R18" s="67">
        <v>-4.5932469784835597</v>
      </c>
      <c r="S18" s="66">
        <v>19.231316983838401</v>
      </c>
      <c r="T18" s="66">
        <v>18.9572731085036</v>
      </c>
      <c r="U18" s="68">
        <v>1.4249875635929501</v>
      </c>
      <c r="V18" s="35"/>
      <c r="W18" s="35"/>
    </row>
    <row r="19" spans="1:23" ht="12" thickBot="1" x14ac:dyDescent="0.2">
      <c r="A19" s="51"/>
      <c r="B19" s="40" t="s">
        <v>17</v>
      </c>
      <c r="C19" s="41"/>
      <c r="D19" s="66">
        <v>384517.18119999999</v>
      </c>
      <c r="E19" s="66">
        <v>435091</v>
      </c>
      <c r="F19" s="67">
        <v>88.376266390249398</v>
      </c>
      <c r="G19" s="66">
        <v>362649.7133</v>
      </c>
      <c r="H19" s="67">
        <v>6.0299145699062704</v>
      </c>
      <c r="I19" s="66">
        <v>45313.536999999997</v>
      </c>
      <c r="J19" s="67">
        <v>11.7845285504761</v>
      </c>
      <c r="K19" s="66">
        <v>35566.743600000002</v>
      </c>
      <c r="L19" s="67">
        <v>9.8074649711849098</v>
      </c>
      <c r="M19" s="67">
        <v>0.27404233318678101</v>
      </c>
      <c r="N19" s="66">
        <v>10967346.4244</v>
      </c>
      <c r="O19" s="66">
        <v>141364629.43130001</v>
      </c>
      <c r="P19" s="66">
        <v>7683</v>
      </c>
      <c r="Q19" s="66">
        <v>10053</v>
      </c>
      <c r="R19" s="67">
        <v>-23.575052223217</v>
      </c>
      <c r="S19" s="66">
        <v>50.047791383574101</v>
      </c>
      <c r="T19" s="66">
        <v>76.9662218143838</v>
      </c>
      <c r="U19" s="68">
        <v>-53.785451239001901</v>
      </c>
      <c r="V19" s="35"/>
      <c r="W19" s="35"/>
    </row>
    <row r="20" spans="1:23" ht="12" thickBot="1" x14ac:dyDescent="0.2">
      <c r="A20" s="51"/>
      <c r="B20" s="40" t="s">
        <v>18</v>
      </c>
      <c r="C20" s="41"/>
      <c r="D20" s="66">
        <v>819938.75410000002</v>
      </c>
      <c r="E20" s="66">
        <v>1545661</v>
      </c>
      <c r="F20" s="67">
        <v>53.047774000896702</v>
      </c>
      <c r="G20" s="66">
        <v>500191.01309999998</v>
      </c>
      <c r="H20" s="67">
        <v>63.9251271265993</v>
      </c>
      <c r="I20" s="66">
        <v>67385.387300000002</v>
      </c>
      <c r="J20" s="67">
        <v>8.2183439876512594</v>
      </c>
      <c r="K20" s="66">
        <v>49354.113599999997</v>
      </c>
      <c r="L20" s="67">
        <v>9.8670532471428007</v>
      </c>
      <c r="M20" s="67">
        <v>0.365344900044968</v>
      </c>
      <c r="N20" s="66">
        <v>16330314.4023</v>
      </c>
      <c r="O20" s="66">
        <v>199888660.4975</v>
      </c>
      <c r="P20" s="66">
        <v>33134</v>
      </c>
      <c r="Q20" s="66">
        <v>32756</v>
      </c>
      <c r="R20" s="67">
        <v>1.1539870558065599</v>
      </c>
      <c r="S20" s="66">
        <v>24.746144567513699</v>
      </c>
      <c r="T20" s="66">
        <v>21.840321944071299</v>
      </c>
      <c r="U20" s="68">
        <v>11.7425266611314</v>
      </c>
      <c r="V20" s="35"/>
      <c r="W20" s="35"/>
    </row>
    <row r="21" spans="1:23" ht="12" thickBot="1" x14ac:dyDescent="0.2">
      <c r="A21" s="51"/>
      <c r="B21" s="40" t="s">
        <v>19</v>
      </c>
      <c r="C21" s="41"/>
      <c r="D21" s="66">
        <v>278823.7954</v>
      </c>
      <c r="E21" s="66">
        <v>367966</v>
      </c>
      <c r="F21" s="67">
        <v>75.774336596316004</v>
      </c>
      <c r="G21" s="66">
        <v>232217.03020000001</v>
      </c>
      <c r="H21" s="67">
        <v>20.070347622592301</v>
      </c>
      <c r="I21" s="66">
        <v>19774.751400000001</v>
      </c>
      <c r="J21" s="67">
        <v>7.0922036519986298</v>
      </c>
      <c r="K21" s="66">
        <v>24295.034599999999</v>
      </c>
      <c r="L21" s="67">
        <v>10.4622105360126</v>
      </c>
      <c r="M21" s="67">
        <v>-0.18605790337092201</v>
      </c>
      <c r="N21" s="66">
        <v>5831160.2681999998</v>
      </c>
      <c r="O21" s="66">
        <v>80945737.425799996</v>
      </c>
      <c r="P21" s="66">
        <v>26373</v>
      </c>
      <c r="Q21" s="66">
        <v>26292</v>
      </c>
      <c r="R21" s="67">
        <v>0.30807850296667999</v>
      </c>
      <c r="S21" s="66">
        <v>10.572320001516699</v>
      </c>
      <c r="T21" s="66">
        <v>10.3234915791876</v>
      </c>
      <c r="U21" s="68">
        <v>2.3535839086730301</v>
      </c>
      <c r="V21" s="35"/>
      <c r="W21" s="35"/>
    </row>
    <row r="22" spans="1:23" ht="12" thickBot="1" x14ac:dyDescent="0.2">
      <c r="A22" s="51"/>
      <c r="B22" s="40" t="s">
        <v>20</v>
      </c>
      <c r="C22" s="41"/>
      <c r="D22" s="66">
        <v>948268.75870000001</v>
      </c>
      <c r="E22" s="66">
        <v>1081863</v>
      </c>
      <c r="F22" s="67">
        <v>87.651464067076901</v>
      </c>
      <c r="G22" s="66">
        <v>913804.25470000005</v>
      </c>
      <c r="H22" s="67">
        <v>3.7715412051035502</v>
      </c>
      <c r="I22" s="66">
        <v>110965.9825</v>
      </c>
      <c r="J22" s="67">
        <v>11.701954902756199</v>
      </c>
      <c r="K22" s="66">
        <v>95434.838900000002</v>
      </c>
      <c r="L22" s="67">
        <v>10.443685111898599</v>
      </c>
      <c r="M22" s="67">
        <v>0.16274081644622501</v>
      </c>
      <c r="N22" s="66">
        <v>25795657.436299998</v>
      </c>
      <c r="O22" s="66">
        <v>241763365.78999999</v>
      </c>
      <c r="P22" s="66">
        <v>57880</v>
      </c>
      <c r="Q22" s="66">
        <v>61860</v>
      </c>
      <c r="R22" s="67">
        <v>-6.43388296152603</v>
      </c>
      <c r="S22" s="66">
        <v>16.383357959571502</v>
      </c>
      <c r="T22" s="66">
        <v>16.016157032007801</v>
      </c>
      <c r="U22" s="68">
        <v>2.2413044289815098</v>
      </c>
      <c r="V22" s="35"/>
      <c r="W22" s="35"/>
    </row>
    <row r="23" spans="1:23" ht="12" thickBot="1" x14ac:dyDescent="0.2">
      <c r="A23" s="51"/>
      <c r="B23" s="40" t="s">
        <v>21</v>
      </c>
      <c r="C23" s="41"/>
      <c r="D23" s="66">
        <v>2162989.9046999998</v>
      </c>
      <c r="E23" s="66">
        <v>3059864</v>
      </c>
      <c r="F23" s="67">
        <v>70.689086335209694</v>
      </c>
      <c r="G23" s="66">
        <v>2093501.6084</v>
      </c>
      <c r="H23" s="67">
        <v>3.3192377794783798</v>
      </c>
      <c r="I23" s="66">
        <v>165653.04920000001</v>
      </c>
      <c r="J23" s="67">
        <v>7.6585216065987902</v>
      </c>
      <c r="K23" s="66">
        <v>269063.1202</v>
      </c>
      <c r="L23" s="67">
        <v>12.852300620186099</v>
      </c>
      <c r="M23" s="67">
        <v>-0.384333872747529</v>
      </c>
      <c r="N23" s="66">
        <v>53026080.297600001</v>
      </c>
      <c r="O23" s="66">
        <v>492337356.17879999</v>
      </c>
      <c r="P23" s="66">
        <v>74187</v>
      </c>
      <c r="Q23" s="66">
        <v>79573</v>
      </c>
      <c r="R23" s="67">
        <v>-6.7686275495457</v>
      </c>
      <c r="S23" s="66">
        <v>29.1559155202394</v>
      </c>
      <c r="T23" s="66">
        <v>29.633715408492801</v>
      </c>
      <c r="U23" s="68">
        <v>-1.63877511553958</v>
      </c>
      <c r="V23" s="35"/>
      <c r="W23" s="35"/>
    </row>
    <row r="24" spans="1:23" ht="12" thickBot="1" x14ac:dyDescent="0.2">
      <c r="A24" s="51"/>
      <c r="B24" s="40" t="s">
        <v>22</v>
      </c>
      <c r="C24" s="41"/>
      <c r="D24" s="66">
        <v>205805.25810000001</v>
      </c>
      <c r="E24" s="66">
        <v>296798</v>
      </c>
      <c r="F24" s="67">
        <v>69.341861501762097</v>
      </c>
      <c r="G24" s="66">
        <v>198893.7941</v>
      </c>
      <c r="H24" s="67">
        <v>3.4749520623680299</v>
      </c>
      <c r="I24" s="66">
        <v>41556.652999999998</v>
      </c>
      <c r="J24" s="67">
        <v>20.192221220998999</v>
      </c>
      <c r="K24" s="66">
        <v>33420.260600000001</v>
      </c>
      <c r="L24" s="67">
        <v>16.8030685679398</v>
      </c>
      <c r="M24" s="67">
        <v>0.243456880764119</v>
      </c>
      <c r="N24" s="66">
        <v>5037528.2788000004</v>
      </c>
      <c r="O24" s="66">
        <v>54991432.1642</v>
      </c>
      <c r="P24" s="66">
        <v>23083</v>
      </c>
      <c r="Q24" s="66">
        <v>23821</v>
      </c>
      <c r="R24" s="67">
        <v>-3.0981067125645398</v>
      </c>
      <c r="S24" s="66">
        <v>8.9158800025993106</v>
      </c>
      <c r="T24" s="66">
        <v>9.0334521934427592</v>
      </c>
      <c r="U24" s="68">
        <v>-1.31868296577758</v>
      </c>
      <c r="V24" s="35"/>
      <c r="W24" s="35"/>
    </row>
    <row r="25" spans="1:23" ht="12" thickBot="1" x14ac:dyDescent="0.2">
      <c r="A25" s="51"/>
      <c r="B25" s="40" t="s">
        <v>23</v>
      </c>
      <c r="C25" s="41"/>
      <c r="D25" s="66">
        <v>182721.05660000001</v>
      </c>
      <c r="E25" s="66">
        <v>227265</v>
      </c>
      <c r="F25" s="67">
        <v>80.399998503949107</v>
      </c>
      <c r="G25" s="66">
        <v>153792.38279999999</v>
      </c>
      <c r="H25" s="67">
        <v>18.8102123611807</v>
      </c>
      <c r="I25" s="66">
        <v>11799.052299999999</v>
      </c>
      <c r="J25" s="67">
        <v>6.45741247317196</v>
      </c>
      <c r="K25" s="66">
        <v>16699.4149</v>
      </c>
      <c r="L25" s="67">
        <v>10.8584148291121</v>
      </c>
      <c r="M25" s="67">
        <v>-0.29344516735134202</v>
      </c>
      <c r="N25" s="66">
        <v>4122526.608</v>
      </c>
      <c r="O25" s="66">
        <v>54250542.434</v>
      </c>
      <c r="P25" s="66">
        <v>15513</v>
      </c>
      <c r="Q25" s="66">
        <v>15107</v>
      </c>
      <c r="R25" s="67">
        <v>2.6874958628450498</v>
      </c>
      <c r="S25" s="66">
        <v>11.7785764584542</v>
      </c>
      <c r="T25" s="66">
        <v>11.5040264314556</v>
      </c>
      <c r="U25" s="68">
        <v>2.3309270688778301</v>
      </c>
      <c r="V25" s="35"/>
      <c r="W25" s="35"/>
    </row>
    <row r="26" spans="1:23" ht="12" thickBot="1" x14ac:dyDescent="0.2">
      <c r="A26" s="51"/>
      <c r="B26" s="40" t="s">
        <v>24</v>
      </c>
      <c r="C26" s="41"/>
      <c r="D26" s="66">
        <v>490230.1605</v>
      </c>
      <c r="E26" s="66">
        <v>587329</v>
      </c>
      <c r="F26" s="67">
        <v>83.467726010464304</v>
      </c>
      <c r="G26" s="66">
        <v>531145.21640000003</v>
      </c>
      <c r="H26" s="67">
        <v>-7.7031769536237897</v>
      </c>
      <c r="I26" s="66">
        <v>98788.582699999999</v>
      </c>
      <c r="J26" s="67">
        <v>20.151469791096201</v>
      </c>
      <c r="K26" s="66">
        <v>117902.32950000001</v>
      </c>
      <c r="L26" s="67">
        <v>22.197757950098701</v>
      </c>
      <c r="M26" s="67">
        <v>-0.16211509035536101</v>
      </c>
      <c r="N26" s="66">
        <v>11247323.500700001</v>
      </c>
      <c r="O26" s="66">
        <v>113823430.9111</v>
      </c>
      <c r="P26" s="66">
        <v>33469</v>
      </c>
      <c r="Q26" s="66">
        <v>36139</v>
      </c>
      <c r="R26" s="67">
        <v>-7.3881402363098001</v>
      </c>
      <c r="S26" s="66">
        <v>14.647290343302799</v>
      </c>
      <c r="T26" s="66">
        <v>13.5249195993248</v>
      </c>
      <c r="U26" s="68">
        <v>7.6626510274039603</v>
      </c>
      <c r="V26" s="35"/>
      <c r="W26" s="35"/>
    </row>
    <row r="27" spans="1:23" ht="12" thickBot="1" x14ac:dyDescent="0.2">
      <c r="A27" s="51"/>
      <c r="B27" s="40" t="s">
        <v>25</v>
      </c>
      <c r="C27" s="41"/>
      <c r="D27" s="66">
        <v>201910.01130000001</v>
      </c>
      <c r="E27" s="66">
        <v>273820</v>
      </c>
      <c r="F27" s="67">
        <v>73.738226316558297</v>
      </c>
      <c r="G27" s="66">
        <v>156937.22690000001</v>
      </c>
      <c r="H27" s="67">
        <v>28.656543312477702</v>
      </c>
      <c r="I27" s="66">
        <v>66098.463000000003</v>
      </c>
      <c r="J27" s="67">
        <v>32.736595166541903</v>
      </c>
      <c r="K27" s="66">
        <v>77845.825700000001</v>
      </c>
      <c r="L27" s="67">
        <v>49.603161236946796</v>
      </c>
      <c r="M27" s="67">
        <v>-0.15090549293255201</v>
      </c>
      <c r="N27" s="66">
        <v>4358672.7697000001</v>
      </c>
      <c r="O27" s="66">
        <v>47668655.023900002</v>
      </c>
      <c r="P27" s="66">
        <v>29128</v>
      </c>
      <c r="Q27" s="66">
        <v>29965</v>
      </c>
      <c r="R27" s="67">
        <v>-2.7932588019355902</v>
      </c>
      <c r="S27" s="66">
        <v>6.9318185697610497</v>
      </c>
      <c r="T27" s="66">
        <v>6.7860662973468999</v>
      </c>
      <c r="U27" s="68">
        <v>2.1026556155114999</v>
      </c>
      <c r="V27" s="35"/>
      <c r="W27" s="35"/>
    </row>
    <row r="28" spans="1:23" ht="12" thickBot="1" x14ac:dyDescent="0.2">
      <c r="A28" s="51"/>
      <c r="B28" s="40" t="s">
        <v>26</v>
      </c>
      <c r="C28" s="41"/>
      <c r="D28" s="66">
        <v>655661.51020000002</v>
      </c>
      <c r="E28" s="66">
        <v>872796</v>
      </c>
      <c r="F28" s="67">
        <v>75.121965522298495</v>
      </c>
      <c r="G28" s="66">
        <v>563014.2892</v>
      </c>
      <c r="H28" s="67">
        <v>16.4555718704128</v>
      </c>
      <c r="I28" s="66">
        <v>47668.847900000001</v>
      </c>
      <c r="J28" s="67">
        <v>7.2703440965231101</v>
      </c>
      <c r="K28" s="66">
        <v>31776.0798</v>
      </c>
      <c r="L28" s="67">
        <v>5.6439206623248204</v>
      </c>
      <c r="M28" s="67">
        <v>0.50014879746116503</v>
      </c>
      <c r="N28" s="66">
        <v>14350882.005100001</v>
      </c>
      <c r="O28" s="66">
        <v>162300938.05450001</v>
      </c>
      <c r="P28" s="66">
        <v>39738</v>
      </c>
      <c r="Q28" s="66">
        <v>40011</v>
      </c>
      <c r="R28" s="67">
        <v>-0.68231236409986895</v>
      </c>
      <c r="S28" s="66">
        <v>16.499610201821898</v>
      </c>
      <c r="T28" s="66">
        <v>16.6792840193947</v>
      </c>
      <c r="U28" s="68">
        <v>-1.08895795339998</v>
      </c>
      <c r="V28" s="35"/>
      <c r="W28" s="35"/>
    </row>
    <row r="29" spans="1:23" ht="12" thickBot="1" x14ac:dyDescent="0.2">
      <c r="A29" s="51"/>
      <c r="B29" s="40" t="s">
        <v>27</v>
      </c>
      <c r="C29" s="41"/>
      <c r="D29" s="66">
        <v>471887.34049999999</v>
      </c>
      <c r="E29" s="66">
        <v>486076</v>
      </c>
      <c r="F29" s="67">
        <v>97.080979209012597</v>
      </c>
      <c r="G29" s="66">
        <v>461322.07059999998</v>
      </c>
      <c r="H29" s="67">
        <v>2.2902155724435098</v>
      </c>
      <c r="I29" s="66">
        <v>73675.588000000003</v>
      </c>
      <c r="J29" s="67">
        <v>15.612961331392199</v>
      </c>
      <c r="K29" s="66">
        <v>72238.517600000006</v>
      </c>
      <c r="L29" s="67">
        <v>15.659020498639</v>
      </c>
      <c r="M29" s="67">
        <v>1.9893409329871999E-2</v>
      </c>
      <c r="N29" s="66">
        <v>10396078.384199999</v>
      </c>
      <c r="O29" s="66">
        <v>118626219.7606</v>
      </c>
      <c r="P29" s="66">
        <v>84451</v>
      </c>
      <c r="Q29" s="66">
        <v>86121</v>
      </c>
      <c r="R29" s="67">
        <v>-1.93913215127554</v>
      </c>
      <c r="S29" s="66">
        <v>5.58770577613054</v>
      </c>
      <c r="T29" s="66">
        <v>5.6325808014305503</v>
      </c>
      <c r="U29" s="68">
        <v>-0.80310286722153501</v>
      </c>
      <c r="V29" s="35"/>
      <c r="W29" s="35"/>
    </row>
    <row r="30" spans="1:23" ht="12" thickBot="1" x14ac:dyDescent="0.2">
      <c r="A30" s="51"/>
      <c r="B30" s="40" t="s">
        <v>28</v>
      </c>
      <c r="C30" s="41"/>
      <c r="D30" s="66">
        <v>818415.39879999997</v>
      </c>
      <c r="E30" s="66">
        <v>1176498</v>
      </c>
      <c r="F30" s="67">
        <v>69.563688064068103</v>
      </c>
      <c r="G30" s="66">
        <v>1001737.2243999999</v>
      </c>
      <c r="H30" s="67">
        <v>-18.300390674790201</v>
      </c>
      <c r="I30" s="66">
        <v>97028.232399999994</v>
      </c>
      <c r="J30" s="67">
        <v>11.855621551386699</v>
      </c>
      <c r="K30" s="66">
        <v>150777.19889999999</v>
      </c>
      <c r="L30" s="67">
        <v>15.0515719319814</v>
      </c>
      <c r="M30" s="67">
        <v>-0.35647940731176397</v>
      </c>
      <c r="N30" s="66">
        <v>22555421.658399999</v>
      </c>
      <c r="O30" s="66">
        <v>212071178.7947</v>
      </c>
      <c r="P30" s="66">
        <v>51438</v>
      </c>
      <c r="Q30" s="66">
        <v>51206</v>
      </c>
      <c r="R30" s="67">
        <v>0.45307190563605998</v>
      </c>
      <c r="S30" s="66">
        <v>15.910715789883</v>
      </c>
      <c r="T30" s="66">
        <v>15.519882625083</v>
      </c>
      <c r="U30" s="68">
        <v>2.4564147205022899</v>
      </c>
      <c r="V30" s="35"/>
      <c r="W30" s="35"/>
    </row>
    <row r="31" spans="1:23" ht="12" thickBot="1" x14ac:dyDescent="0.2">
      <c r="A31" s="51"/>
      <c r="B31" s="40" t="s">
        <v>29</v>
      </c>
      <c r="C31" s="41"/>
      <c r="D31" s="66">
        <v>579690.87490000005</v>
      </c>
      <c r="E31" s="66">
        <v>857069</v>
      </c>
      <c r="F31" s="67">
        <v>67.636430077391694</v>
      </c>
      <c r="G31" s="66">
        <v>569174.91390000004</v>
      </c>
      <c r="H31" s="67">
        <v>1.8475798464033599</v>
      </c>
      <c r="I31" s="66">
        <v>33294.6152</v>
      </c>
      <c r="J31" s="67">
        <v>5.7435120409206899</v>
      </c>
      <c r="K31" s="66">
        <v>8964.4804000000004</v>
      </c>
      <c r="L31" s="67">
        <v>1.57499569659091</v>
      </c>
      <c r="M31" s="67">
        <v>2.7140596793540901</v>
      </c>
      <c r="N31" s="66">
        <v>16631310.992799999</v>
      </c>
      <c r="O31" s="66">
        <v>186545056.86590001</v>
      </c>
      <c r="P31" s="66">
        <v>22857</v>
      </c>
      <c r="Q31" s="66">
        <v>23265</v>
      </c>
      <c r="R31" s="67">
        <v>-1.75370728562217</v>
      </c>
      <c r="S31" s="66">
        <v>25.361634287089299</v>
      </c>
      <c r="T31" s="66">
        <v>24.826273264560498</v>
      </c>
      <c r="U31" s="68">
        <v>2.1109090071586301</v>
      </c>
      <c r="V31" s="35"/>
      <c r="W31" s="35"/>
    </row>
    <row r="32" spans="1:23" ht="12" thickBot="1" x14ac:dyDescent="0.2">
      <c r="A32" s="51"/>
      <c r="B32" s="40" t="s">
        <v>30</v>
      </c>
      <c r="C32" s="41"/>
      <c r="D32" s="66">
        <v>108129.47900000001</v>
      </c>
      <c r="E32" s="66">
        <v>147827</v>
      </c>
      <c r="F32" s="67">
        <v>73.145960480832301</v>
      </c>
      <c r="G32" s="66">
        <v>92559.580300000001</v>
      </c>
      <c r="H32" s="67">
        <v>16.821488007546598</v>
      </c>
      <c r="I32" s="66">
        <v>29598.847300000001</v>
      </c>
      <c r="J32" s="67">
        <v>27.373522534035299</v>
      </c>
      <c r="K32" s="66">
        <v>24896.921999999999</v>
      </c>
      <c r="L32" s="67">
        <v>26.898265872970899</v>
      </c>
      <c r="M32" s="67">
        <v>0.188855686658777</v>
      </c>
      <c r="N32" s="66">
        <v>3112493.2612999999</v>
      </c>
      <c r="O32" s="66">
        <v>28452405.215300001</v>
      </c>
      <c r="P32" s="66">
        <v>23513</v>
      </c>
      <c r="Q32" s="66">
        <v>23531</v>
      </c>
      <c r="R32" s="67">
        <v>-7.6494836598529001E-2</v>
      </c>
      <c r="S32" s="66">
        <v>4.59871045804449</v>
      </c>
      <c r="T32" s="66">
        <v>4.6425917555565004</v>
      </c>
      <c r="U32" s="68">
        <v>-0.95420874856891202</v>
      </c>
      <c r="V32" s="35"/>
      <c r="W32" s="35"/>
    </row>
    <row r="33" spans="1:23" ht="12" thickBot="1" x14ac:dyDescent="0.2">
      <c r="A33" s="51"/>
      <c r="B33" s="40" t="s">
        <v>31</v>
      </c>
      <c r="C33" s="41"/>
      <c r="D33" s="69"/>
      <c r="E33" s="69"/>
      <c r="F33" s="69"/>
      <c r="G33" s="66">
        <v>87.991699999999994</v>
      </c>
      <c r="H33" s="69"/>
      <c r="I33" s="69"/>
      <c r="J33" s="69"/>
      <c r="K33" s="66">
        <v>19.1417</v>
      </c>
      <c r="L33" s="67">
        <v>21.753983614363602</v>
      </c>
      <c r="M33" s="69"/>
      <c r="N33" s="66">
        <v>13.805300000000001</v>
      </c>
      <c r="O33" s="66">
        <v>4827.0679</v>
      </c>
      <c r="P33" s="69"/>
      <c r="Q33" s="69"/>
      <c r="R33" s="69"/>
      <c r="S33" s="69"/>
      <c r="T33" s="69"/>
      <c r="U33" s="70"/>
      <c r="V33" s="35"/>
      <c r="W33" s="35"/>
    </row>
    <row r="34" spans="1:23" ht="12" thickBot="1" x14ac:dyDescent="0.2">
      <c r="A34" s="51"/>
      <c r="B34" s="40" t="s">
        <v>36</v>
      </c>
      <c r="C34" s="41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6">
        <v>3</v>
      </c>
      <c r="O34" s="66">
        <v>8</v>
      </c>
      <c r="P34" s="69"/>
      <c r="Q34" s="69"/>
      <c r="R34" s="69"/>
      <c r="S34" s="69"/>
      <c r="T34" s="69"/>
      <c r="U34" s="70"/>
      <c r="V34" s="35"/>
      <c r="W34" s="35"/>
    </row>
    <row r="35" spans="1:23" ht="12" thickBot="1" x14ac:dyDescent="0.2">
      <c r="A35" s="51"/>
      <c r="B35" s="40" t="s">
        <v>32</v>
      </c>
      <c r="C35" s="41"/>
      <c r="D35" s="66">
        <v>103690.7257</v>
      </c>
      <c r="E35" s="66">
        <v>151906</v>
      </c>
      <c r="F35" s="67">
        <v>68.259795992258404</v>
      </c>
      <c r="G35" s="66">
        <v>45854.804600000003</v>
      </c>
      <c r="H35" s="67">
        <v>126.128377613891</v>
      </c>
      <c r="I35" s="66">
        <v>14918.832700000001</v>
      </c>
      <c r="J35" s="67">
        <v>14.3878178104023</v>
      </c>
      <c r="K35" s="66">
        <v>6904.0571</v>
      </c>
      <c r="L35" s="67">
        <v>15.056343953976899</v>
      </c>
      <c r="M35" s="67">
        <v>1.1608791010723201</v>
      </c>
      <c r="N35" s="66">
        <v>2191202.65</v>
      </c>
      <c r="O35" s="66">
        <v>29527427.817299999</v>
      </c>
      <c r="P35" s="66">
        <v>7939</v>
      </c>
      <c r="Q35" s="66">
        <v>8885</v>
      </c>
      <c r="R35" s="67">
        <v>-10.6471581316826</v>
      </c>
      <c r="S35" s="66">
        <v>13.0609303060839</v>
      </c>
      <c r="T35" s="66">
        <v>12.215220303882999</v>
      </c>
      <c r="U35" s="68">
        <v>6.47511304617408</v>
      </c>
      <c r="V35" s="35"/>
      <c r="W35" s="35"/>
    </row>
    <row r="36" spans="1:23" ht="12" thickBot="1" x14ac:dyDescent="0.2">
      <c r="A36" s="51"/>
      <c r="B36" s="40" t="s">
        <v>37</v>
      </c>
      <c r="C36" s="41"/>
      <c r="D36" s="69"/>
      <c r="E36" s="66">
        <v>350383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35"/>
      <c r="W36" s="35"/>
    </row>
    <row r="37" spans="1:23" ht="12" thickBot="1" x14ac:dyDescent="0.2">
      <c r="A37" s="51"/>
      <c r="B37" s="40" t="s">
        <v>38</v>
      </c>
      <c r="C37" s="41"/>
      <c r="D37" s="69"/>
      <c r="E37" s="66">
        <v>683848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35"/>
      <c r="W37" s="35"/>
    </row>
    <row r="38" spans="1:23" ht="12" thickBot="1" x14ac:dyDescent="0.2">
      <c r="A38" s="51"/>
      <c r="B38" s="40" t="s">
        <v>39</v>
      </c>
      <c r="C38" s="41"/>
      <c r="D38" s="69"/>
      <c r="E38" s="66">
        <v>206551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35"/>
      <c r="W38" s="35"/>
    </row>
    <row r="39" spans="1:23" ht="12" customHeight="1" thickBot="1" x14ac:dyDescent="0.2">
      <c r="A39" s="51"/>
      <c r="B39" s="40" t="s">
        <v>33</v>
      </c>
      <c r="C39" s="41"/>
      <c r="D39" s="66">
        <v>163652.99069999999</v>
      </c>
      <c r="E39" s="66">
        <v>305749</v>
      </c>
      <c r="F39" s="67">
        <v>53.525274228206797</v>
      </c>
      <c r="G39" s="66">
        <v>202787.606</v>
      </c>
      <c r="H39" s="67">
        <v>-19.298326989470901</v>
      </c>
      <c r="I39" s="66">
        <v>7538.8477999999996</v>
      </c>
      <c r="J39" s="67">
        <v>4.6066055791304299</v>
      </c>
      <c r="K39" s="66">
        <v>9702.4557999999997</v>
      </c>
      <c r="L39" s="67">
        <v>4.7845408264250597</v>
      </c>
      <c r="M39" s="67">
        <v>-0.222995914085999</v>
      </c>
      <c r="N39" s="66">
        <v>4270861.2035999997</v>
      </c>
      <c r="O39" s="66">
        <v>49803133.761299998</v>
      </c>
      <c r="P39" s="66">
        <v>314</v>
      </c>
      <c r="Q39" s="66">
        <v>323</v>
      </c>
      <c r="R39" s="67">
        <v>-2.7863777089783301</v>
      </c>
      <c r="S39" s="66">
        <v>521.18786847133799</v>
      </c>
      <c r="T39" s="66">
        <v>616.03820897832804</v>
      </c>
      <c r="U39" s="68">
        <v>-18.198877265733401</v>
      </c>
      <c r="V39" s="35"/>
      <c r="W39" s="35"/>
    </row>
    <row r="40" spans="1:23" ht="12" thickBot="1" x14ac:dyDescent="0.2">
      <c r="A40" s="51"/>
      <c r="B40" s="40" t="s">
        <v>34</v>
      </c>
      <c r="C40" s="41"/>
      <c r="D40" s="66">
        <v>408497.3529</v>
      </c>
      <c r="E40" s="66">
        <v>306509</v>
      </c>
      <c r="F40" s="67">
        <v>133.27417886587301</v>
      </c>
      <c r="G40" s="66">
        <v>827581.78709999996</v>
      </c>
      <c r="H40" s="67">
        <v>-50.639639577926197</v>
      </c>
      <c r="I40" s="66">
        <v>24570.2637</v>
      </c>
      <c r="J40" s="67">
        <v>6.0147914118833503</v>
      </c>
      <c r="K40" s="66">
        <v>43406.777499999997</v>
      </c>
      <c r="L40" s="67">
        <v>5.2450136260375402</v>
      </c>
      <c r="M40" s="67">
        <v>-0.43395328759431601</v>
      </c>
      <c r="N40" s="66">
        <v>10859083.7347</v>
      </c>
      <c r="O40" s="66">
        <v>96913392.482600003</v>
      </c>
      <c r="P40" s="66">
        <v>2115</v>
      </c>
      <c r="Q40" s="66">
        <v>2146</v>
      </c>
      <c r="R40" s="67">
        <v>-1.4445479962721399</v>
      </c>
      <c r="S40" s="66">
        <v>193.14295645390101</v>
      </c>
      <c r="T40" s="66">
        <v>189.17401933830399</v>
      </c>
      <c r="U40" s="68">
        <v>2.0549220062001998</v>
      </c>
      <c r="V40" s="35"/>
      <c r="W40" s="35"/>
    </row>
    <row r="41" spans="1:23" ht="12" thickBot="1" x14ac:dyDescent="0.2">
      <c r="A41" s="51"/>
      <c r="B41" s="40" t="s">
        <v>40</v>
      </c>
      <c r="C41" s="41"/>
      <c r="D41" s="69"/>
      <c r="E41" s="66">
        <v>79828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35"/>
      <c r="W41" s="35"/>
    </row>
    <row r="42" spans="1:23" ht="12" thickBot="1" x14ac:dyDescent="0.2">
      <c r="A42" s="51"/>
      <c r="B42" s="40" t="s">
        <v>41</v>
      </c>
      <c r="C42" s="41"/>
      <c r="D42" s="69"/>
      <c r="E42" s="66">
        <v>75064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35"/>
      <c r="W42" s="35"/>
    </row>
    <row r="43" spans="1:23" ht="12" thickBot="1" x14ac:dyDescent="0.2">
      <c r="A43" s="51"/>
      <c r="B43" s="40" t="s">
        <v>71</v>
      </c>
      <c r="C43" s="41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6">
        <v>170.9402</v>
      </c>
      <c r="O43" s="66">
        <v>170.9402</v>
      </c>
      <c r="P43" s="69"/>
      <c r="Q43" s="69"/>
      <c r="R43" s="69"/>
      <c r="S43" s="69"/>
      <c r="T43" s="69"/>
      <c r="U43" s="70"/>
      <c r="V43" s="35"/>
      <c r="W43" s="35"/>
    </row>
    <row r="44" spans="1:23" ht="12" thickBot="1" x14ac:dyDescent="0.2">
      <c r="A44" s="52"/>
      <c r="B44" s="40" t="s">
        <v>35</v>
      </c>
      <c r="C44" s="41"/>
      <c r="D44" s="71">
        <v>66962.782900000006</v>
      </c>
      <c r="E44" s="72"/>
      <c r="F44" s="72"/>
      <c r="G44" s="71">
        <v>19441.792000000001</v>
      </c>
      <c r="H44" s="73">
        <v>244.427010123347</v>
      </c>
      <c r="I44" s="71">
        <v>11715.9442</v>
      </c>
      <c r="J44" s="73">
        <v>17.4962026555799</v>
      </c>
      <c r="K44" s="71">
        <v>1370.9903999999999</v>
      </c>
      <c r="L44" s="73">
        <v>7.0517697134091399</v>
      </c>
      <c r="M44" s="73">
        <v>7.5456063003796396</v>
      </c>
      <c r="N44" s="71">
        <v>387254.77220000001</v>
      </c>
      <c r="O44" s="71">
        <v>6593727.3683000002</v>
      </c>
      <c r="P44" s="71">
        <v>27</v>
      </c>
      <c r="Q44" s="71">
        <v>24</v>
      </c>
      <c r="R44" s="73">
        <v>12.5</v>
      </c>
      <c r="S44" s="71">
        <v>2480.10307037037</v>
      </c>
      <c r="T44" s="71">
        <v>1277.2568291666701</v>
      </c>
      <c r="U44" s="74">
        <v>48.499848880235199</v>
      </c>
      <c r="V44" s="35"/>
      <c r="W44" s="35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31:C31"/>
    <mergeCell ref="B32:C32"/>
    <mergeCell ref="B33:C33"/>
    <mergeCell ref="B34:C34"/>
    <mergeCell ref="B35:C35"/>
    <mergeCell ref="B36:C36"/>
    <mergeCell ref="B43:C43"/>
    <mergeCell ref="B44:C44"/>
    <mergeCell ref="B37:C37"/>
    <mergeCell ref="B38:C38"/>
    <mergeCell ref="B39:C39"/>
    <mergeCell ref="B40:C40"/>
    <mergeCell ref="B41:C41"/>
    <mergeCell ref="B42:C42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19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43405</v>
      </c>
      <c r="D2" s="32">
        <v>496541.27447008499</v>
      </c>
      <c r="E2" s="32">
        <v>380914.73424017098</v>
      </c>
      <c r="F2" s="32">
        <v>115626.540229915</v>
      </c>
      <c r="G2" s="32">
        <v>380914.73424017098</v>
      </c>
      <c r="H2" s="32">
        <v>0.232863905127147</v>
      </c>
    </row>
    <row r="3" spans="1:8" ht="14.25" x14ac:dyDescent="0.2">
      <c r="A3" s="32">
        <v>2</v>
      </c>
      <c r="B3" s="33">
        <v>13</v>
      </c>
      <c r="C3" s="32">
        <v>6544.38</v>
      </c>
      <c r="D3" s="32">
        <v>61470.572695537398</v>
      </c>
      <c r="E3" s="32">
        <v>47382.593761031698</v>
      </c>
      <c r="F3" s="32">
        <v>14087.9789345057</v>
      </c>
      <c r="G3" s="32">
        <v>47382.593761031698</v>
      </c>
      <c r="H3" s="32">
        <v>0.22918249036466901</v>
      </c>
    </row>
    <row r="4" spans="1:8" ht="14.25" x14ac:dyDescent="0.2">
      <c r="A4" s="32">
        <v>3</v>
      </c>
      <c r="B4" s="33">
        <v>14</v>
      </c>
      <c r="C4" s="32">
        <v>99332</v>
      </c>
      <c r="D4" s="32">
        <v>96420.390408546999</v>
      </c>
      <c r="E4" s="32">
        <v>67235.099321367496</v>
      </c>
      <c r="F4" s="32">
        <v>29185.291087179499</v>
      </c>
      <c r="G4" s="32">
        <v>67235.099321367496</v>
      </c>
      <c r="H4" s="32">
        <v>0.30268795805033799</v>
      </c>
    </row>
    <row r="5" spans="1:8" ht="14.25" x14ac:dyDescent="0.2">
      <c r="A5" s="32">
        <v>4</v>
      </c>
      <c r="B5" s="33">
        <v>15</v>
      </c>
      <c r="C5" s="32">
        <v>3415</v>
      </c>
      <c r="D5" s="32">
        <v>61406.659081196602</v>
      </c>
      <c r="E5" s="32">
        <v>47465.093603418798</v>
      </c>
      <c r="F5" s="32">
        <v>13941.5654777778</v>
      </c>
      <c r="G5" s="32">
        <v>47465.093603418798</v>
      </c>
      <c r="H5" s="32">
        <v>0.22703670394025499</v>
      </c>
    </row>
    <row r="6" spans="1:8" ht="14.25" x14ac:dyDescent="0.2">
      <c r="A6" s="32">
        <v>5</v>
      </c>
      <c r="B6" s="33">
        <v>16</v>
      </c>
      <c r="C6" s="32">
        <v>2742</v>
      </c>
      <c r="D6" s="32">
        <v>155239.42097094</v>
      </c>
      <c r="E6" s="32">
        <v>120863.837748718</v>
      </c>
      <c r="F6" s="32">
        <v>34375.583222222202</v>
      </c>
      <c r="G6" s="32">
        <v>120863.837748718</v>
      </c>
      <c r="H6" s="32">
        <v>0.221435914970703</v>
      </c>
    </row>
    <row r="7" spans="1:8" ht="14.25" x14ac:dyDescent="0.2">
      <c r="A7" s="32">
        <v>6</v>
      </c>
      <c r="B7" s="33">
        <v>17</v>
      </c>
      <c r="C7" s="32">
        <v>18014</v>
      </c>
      <c r="D7" s="32">
        <v>292377.95484017098</v>
      </c>
      <c r="E7" s="32">
        <v>227674.048735043</v>
      </c>
      <c r="F7" s="32">
        <v>64703.906105128197</v>
      </c>
      <c r="G7" s="32">
        <v>227674.048735043</v>
      </c>
      <c r="H7" s="32">
        <v>0.221302273423791</v>
      </c>
    </row>
    <row r="8" spans="1:8" ht="14.25" x14ac:dyDescent="0.2">
      <c r="A8" s="32">
        <v>7</v>
      </c>
      <c r="B8" s="33">
        <v>18</v>
      </c>
      <c r="C8" s="32">
        <v>34066</v>
      </c>
      <c r="D8" s="32">
        <v>150126.61864444401</v>
      </c>
      <c r="E8" s="32">
        <v>122588.029977778</v>
      </c>
      <c r="F8" s="32">
        <v>27538.588666666699</v>
      </c>
      <c r="G8" s="32">
        <v>122588.029977778</v>
      </c>
      <c r="H8" s="32">
        <v>0.18343574853896</v>
      </c>
    </row>
    <row r="9" spans="1:8" ht="14.25" x14ac:dyDescent="0.2">
      <c r="A9" s="32">
        <v>8</v>
      </c>
      <c r="B9" s="33">
        <v>19</v>
      </c>
      <c r="C9" s="32">
        <v>16366</v>
      </c>
      <c r="D9" s="32">
        <v>121236.64694359001</v>
      </c>
      <c r="E9" s="32">
        <v>98750.649699145302</v>
      </c>
      <c r="F9" s="32">
        <v>22485.997244444399</v>
      </c>
      <c r="G9" s="32">
        <v>98750.649699145302</v>
      </c>
      <c r="H9" s="32">
        <v>0.18547194937605799</v>
      </c>
    </row>
    <row r="10" spans="1:8" ht="14.25" x14ac:dyDescent="0.2">
      <c r="A10" s="32">
        <v>9</v>
      </c>
      <c r="B10" s="33">
        <v>21</v>
      </c>
      <c r="C10" s="32">
        <v>155459</v>
      </c>
      <c r="D10" s="32">
        <v>652367.5821</v>
      </c>
      <c r="E10" s="32">
        <v>640138.5601</v>
      </c>
      <c r="F10" s="32">
        <v>12229.022000000001</v>
      </c>
      <c r="G10" s="32">
        <v>640138.5601</v>
      </c>
      <c r="H10" s="32">
        <v>1.8745600387797101E-2</v>
      </c>
    </row>
    <row r="11" spans="1:8" ht="14.25" x14ac:dyDescent="0.2">
      <c r="A11" s="32">
        <v>10</v>
      </c>
      <c r="B11" s="33">
        <v>22</v>
      </c>
      <c r="C11" s="32">
        <v>31905</v>
      </c>
      <c r="D11" s="32">
        <v>400484.48824273498</v>
      </c>
      <c r="E11" s="32">
        <v>349249.21837606799</v>
      </c>
      <c r="F11" s="32">
        <v>51235.269866666698</v>
      </c>
      <c r="G11" s="32">
        <v>349249.21837606799</v>
      </c>
      <c r="H11" s="32">
        <v>0.12793321931513299</v>
      </c>
    </row>
    <row r="12" spans="1:8" ht="14.25" x14ac:dyDescent="0.2">
      <c r="A12" s="32">
        <v>11</v>
      </c>
      <c r="B12" s="33">
        <v>23</v>
      </c>
      <c r="C12" s="32">
        <v>199810.11199999999</v>
      </c>
      <c r="D12" s="32">
        <v>1354154.1940564101</v>
      </c>
      <c r="E12" s="32">
        <v>1172827.7445427401</v>
      </c>
      <c r="F12" s="32">
        <v>181326.449513675</v>
      </c>
      <c r="G12" s="32">
        <v>1172827.7445427401</v>
      </c>
      <c r="H12" s="32">
        <v>0.133903842198728</v>
      </c>
    </row>
    <row r="13" spans="1:8" ht="14.25" x14ac:dyDescent="0.2">
      <c r="A13" s="32">
        <v>12</v>
      </c>
      <c r="B13" s="33">
        <v>24</v>
      </c>
      <c r="C13" s="32">
        <v>12095.425999999999</v>
      </c>
      <c r="D13" s="32">
        <v>384517.18707606802</v>
      </c>
      <c r="E13" s="32">
        <v>339203.64346410299</v>
      </c>
      <c r="F13" s="32">
        <v>45313.543611965797</v>
      </c>
      <c r="G13" s="32">
        <v>339203.64346410299</v>
      </c>
      <c r="H13" s="32">
        <v>0.11784530089938899</v>
      </c>
    </row>
    <row r="14" spans="1:8" ht="14.25" x14ac:dyDescent="0.2">
      <c r="A14" s="32">
        <v>13</v>
      </c>
      <c r="B14" s="33">
        <v>25</v>
      </c>
      <c r="C14" s="32">
        <v>67809</v>
      </c>
      <c r="D14" s="32">
        <v>819938.76379999996</v>
      </c>
      <c r="E14" s="32">
        <v>752553.36679999996</v>
      </c>
      <c r="F14" s="32">
        <v>67385.396999999997</v>
      </c>
      <c r="G14" s="32">
        <v>752553.36679999996</v>
      </c>
      <c r="H14" s="32">
        <v>8.2183450734421806E-2</v>
      </c>
    </row>
    <row r="15" spans="1:8" ht="14.25" x14ac:dyDescent="0.2">
      <c r="A15" s="32">
        <v>14</v>
      </c>
      <c r="B15" s="33">
        <v>26</v>
      </c>
      <c r="C15" s="32">
        <v>56727</v>
      </c>
      <c r="D15" s="32">
        <v>278823.56900707999</v>
      </c>
      <c r="E15" s="32">
        <v>259049.04400530999</v>
      </c>
      <c r="F15" s="32">
        <v>19774.5250017699</v>
      </c>
      <c r="G15" s="32">
        <v>259049.04400530999</v>
      </c>
      <c r="H15" s="32">
        <v>7.0921282129014801E-2</v>
      </c>
    </row>
    <row r="16" spans="1:8" ht="14.25" x14ac:dyDescent="0.2">
      <c r="A16" s="32">
        <v>15</v>
      </c>
      <c r="B16" s="33">
        <v>27</v>
      </c>
      <c r="C16" s="32">
        <v>140444.12700000001</v>
      </c>
      <c r="D16" s="32">
        <v>948268.70860000001</v>
      </c>
      <c r="E16" s="32">
        <v>837302.77370000002</v>
      </c>
      <c r="F16" s="32">
        <v>110965.93489999999</v>
      </c>
      <c r="G16" s="32">
        <v>837302.77370000002</v>
      </c>
      <c r="H16" s="32">
        <v>0.117019505013328</v>
      </c>
    </row>
    <row r="17" spans="1:8" ht="14.25" x14ac:dyDescent="0.2">
      <c r="A17" s="32">
        <v>16</v>
      </c>
      <c r="B17" s="33">
        <v>29</v>
      </c>
      <c r="C17" s="32">
        <v>178353</v>
      </c>
      <c r="D17" s="32">
        <v>2162990.3976017102</v>
      </c>
      <c r="E17" s="32">
        <v>1997336.8870256401</v>
      </c>
      <c r="F17" s="32">
        <v>165653.51057606799</v>
      </c>
      <c r="G17" s="32">
        <v>1997336.8870256401</v>
      </c>
      <c r="H17" s="32">
        <v>7.65854119184914E-2</v>
      </c>
    </row>
    <row r="18" spans="1:8" ht="14.25" x14ac:dyDescent="0.2">
      <c r="A18" s="32">
        <v>17</v>
      </c>
      <c r="B18" s="33">
        <v>31</v>
      </c>
      <c r="C18" s="32">
        <v>25061.940999999999</v>
      </c>
      <c r="D18" s="32">
        <v>205805.234396271</v>
      </c>
      <c r="E18" s="32">
        <v>164248.60649819899</v>
      </c>
      <c r="F18" s="32">
        <v>41556.627898072402</v>
      </c>
      <c r="G18" s="32">
        <v>164248.60649819899</v>
      </c>
      <c r="H18" s="32">
        <v>0.201922113497155</v>
      </c>
    </row>
    <row r="19" spans="1:8" ht="14.25" x14ac:dyDescent="0.2">
      <c r="A19" s="32">
        <v>18</v>
      </c>
      <c r="B19" s="33">
        <v>32</v>
      </c>
      <c r="C19" s="32">
        <v>11827.236999999999</v>
      </c>
      <c r="D19" s="32">
        <v>182721.05612404499</v>
      </c>
      <c r="E19" s="32">
        <v>170922.003462483</v>
      </c>
      <c r="F19" s="32">
        <v>11799.0526615623</v>
      </c>
      <c r="G19" s="32">
        <v>170922.003462483</v>
      </c>
      <c r="H19" s="32">
        <v>6.4574126878689797E-2</v>
      </c>
    </row>
    <row r="20" spans="1:8" ht="14.25" x14ac:dyDescent="0.2">
      <c r="A20" s="32">
        <v>19</v>
      </c>
      <c r="B20" s="33">
        <v>33</v>
      </c>
      <c r="C20" s="32">
        <v>43368.760999999999</v>
      </c>
      <c r="D20" s="32">
        <v>490230.14602784999</v>
      </c>
      <c r="E20" s="32">
        <v>391441.58186045999</v>
      </c>
      <c r="F20" s="32">
        <v>98788.564167389501</v>
      </c>
      <c r="G20" s="32">
        <v>391441.58186045999</v>
      </c>
      <c r="H20" s="32">
        <v>0.20151466605600701</v>
      </c>
    </row>
    <row r="21" spans="1:8" ht="14.25" x14ac:dyDescent="0.2">
      <c r="A21" s="32">
        <v>20</v>
      </c>
      <c r="B21" s="33">
        <v>34</v>
      </c>
      <c r="C21" s="32">
        <v>39030.035000000003</v>
      </c>
      <c r="D21" s="32">
        <v>201909.97334172201</v>
      </c>
      <c r="E21" s="32">
        <v>135811.55681115101</v>
      </c>
      <c r="F21" s="32">
        <v>66098.416530570306</v>
      </c>
      <c r="G21" s="32">
        <v>135811.55681115101</v>
      </c>
      <c r="H21" s="32">
        <v>0.32736578305967301</v>
      </c>
    </row>
    <row r="22" spans="1:8" ht="14.25" x14ac:dyDescent="0.2">
      <c r="A22" s="32">
        <v>21</v>
      </c>
      <c r="B22" s="33">
        <v>35</v>
      </c>
      <c r="C22" s="32">
        <v>29001.761999999999</v>
      </c>
      <c r="D22" s="32">
        <v>655661.51075840695</v>
      </c>
      <c r="E22" s="32">
        <v>607992.66122477897</v>
      </c>
      <c r="F22" s="32">
        <v>47668.849533628301</v>
      </c>
      <c r="G22" s="32">
        <v>607992.66122477897</v>
      </c>
      <c r="H22" s="32">
        <v>7.2703443394884507E-2</v>
      </c>
    </row>
    <row r="23" spans="1:8" ht="14.25" x14ac:dyDescent="0.2">
      <c r="A23" s="32">
        <v>22</v>
      </c>
      <c r="B23" s="33">
        <v>36</v>
      </c>
      <c r="C23" s="32">
        <v>108138.489</v>
      </c>
      <c r="D23" s="32">
        <v>471887.33971681399</v>
      </c>
      <c r="E23" s="32">
        <v>398211.74612180598</v>
      </c>
      <c r="F23" s="32">
        <v>73675.5935950079</v>
      </c>
      <c r="G23" s="32">
        <v>398211.74612180598</v>
      </c>
      <c r="H23" s="32">
        <v>0.15612962542970901</v>
      </c>
    </row>
    <row r="24" spans="1:8" ht="14.25" x14ac:dyDescent="0.2">
      <c r="A24" s="32">
        <v>23</v>
      </c>
      <c r="B24" s="33">
        <v>37</v>
      </c>
      <c r="C24" s="32">
        <v>83210.384999999995</v>
      </c>
      <c r="D24" s="32">
        <v>818415.36748230096</v>
      </c>
      <c r="E24" s="32">
        <v>721387.16946675896</v>
      </c>
      <c r="F24" s="32">
        <v>97028.198015541799</v>
      </c>
      <c r="G24" s="32">
        <v>721387.16946675896</v>
      </c>
      <c r="H24" s="32">
        <v>0.118556178037114</v>
      </c>
    </row>
    <row r="25" spans="1:8" ht="14.25" x14ac:dyDescent="0.2">
      <c r="A25" s="32">
        <v>24</v>
      </c>
      <c r="B25" s="33">
        <v>38</v>
      </c>
      <c r="C25" s="32">
        <v>131150.45499999999</v>
      </c>
      <c r="D25" s="32">
        <v>579690.80064513301</v>
      </c>
      <c r="E25" s="32">
        <v>546396.25921061903</v>
      </c>
      <c r="F25" s="32">
        <v>33294.541434513303</v>
      </c>
      <c r="G25" s="32">
        <v>546396.25921061903</v>
      </c>
      <c r="H25" s="32">
        <v>5.7435000516585899E-2</v>
      </c>
    </row>
    <row r="26" spans="1:8" ht="14.25" x14ac:dyDescent="0.2">
      <c r="A26" s="32">
        <v>25</v>
      </c>
      <c r="B26" s="33">
        <v>39</v>
      </c>
      <c r="C26" s="32">
        <v>80251.910999999993</v>
      </c>
      <c r="D26" s="32">
        <v>108129.430777082</v>
      </c>
      <c r="E26" s="32">
        <v>78530.622867548795</v>
      </c>
      <c r="F26" s="32">
        <v>29598.807909533101</v>
      </c>
      <c r="G26" s="32">
        <v>78530.622867548795</v>
      </c>
      <c r="H26" s="32">
        <v>0.27373498312918698</v>
      </c>
    </row>
    <row r="27" spans="1:8" ht="14.25" x14ac:dyDescent="0.2">
      <c r="A27" s="32">
        <v>26</v>
      </c>
      <c r="B27" s="33">
        <v>42</v>
      </c>
      <c r="C27" s="32">
        <v>5760.4110000000001</v>
      </c>
      <c r="D27" s="32">
        <v>103690.72560000001</v>
      </c>
      <c r="E27" s="32">
        <v>88771.873500000002</v>
      </c>
      <c r="F27" s="32">
        <v>14918.8521</v>
      </c>
      <c r="G27" s="32">
        <v>88771.873500000002</v>
      </c>
      <c r="H27" s="32">
        <v>0.14387836533762299</v>
      </c>
    </row>
    <row r="28" spans="1:8" ht="14.25" x14ac:dyDescent="0.2">
      <c r="A28" s="32">
        <v>27</v>
      </c>
      <c r="B28" s="33">
        <v>75</v>
      </c>
      <c r="C28" s="32">
        <v>338</v>
      </c>
      <c r="D28" s="32">
        <v>163652.991452991</v>
      </c>
      <c r="E28" s="32">
        <v>156114.141025641</v>
      </c>
      <c r="F28" s="32">
        <v>7538.8504273504304</v>
      </c>
      <c r="G28" s="32">
        <v>156114.141025641</v>
      </c>
      <c r="H28" s="32">
        <v>4.6066071633746597E-2</v>
      </c>
    </row>
    <row r="29" spans="1:8" ht="14.25" x14ac:dyDescent="0.2">
      <c r="A29" s="32">
        <v>28</v>
      </c>
      <c r="B29" s="33">
        <v>76</v>
      </c>
      <c r="C29" s="32">
        <v>2401</v>
      </c>
      <c r="D29" s="32">
        <v>408497.34773675201</v>
      </c>
      <c r="E29" s="32">
        <v>383927.09050854697</v>
      </c>
      <c r="F29" s="32">
        <v>24570.257228205101</v>
      </c>
      <c r="G29" s="32">
        <v>383927.09050854697</v>
      </c>
      <c r="H29" s="32">
        <v>6.0147899036149803E-2</v>
      </c>
    </row>
    <row r="30" spans="1:8" ht="14.25" x14ac:dyDescent="0.2">
      <c r="A30" s="32">
        <v>29</v>
      </c>
      <c r="B30" s="33">
        <v>99</v>
      </c>
      <c r="C30" s="32">
        <v>29</v>
      </c>
      <c r="D30" s="32">
        <v>66962.782845473106</v>
      </c>
      <c r="E30" s="32">
        <v>55246.838514484502</v>
      </c>
      <c r="F30" s="32">
        <v>11715.944330988599</v>
      </c>
      <c r="G30" s="32">
        <v>55246.838514484502</v>
      </c>
      <c r="H30" s="32">
        <v>0.17496202865440799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2"/>
      <c r="D43" s="32"/>
      <c r="E43" s="32"/>
      <c r="F43" s="32"/>
      <c r="G43" s="32"/>
      <c r="H43" s="32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3"/>
      <c r="D45" s="33"/>
      <c r="E45" s="33"/>
      <c r="F45" s="33"/>
      <c r="G45" s="33"/>
      <c r="H45" s="33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  <row r="64" spans="1:8" ht="14.25" x14ac:dyDescent="0.2">
      <c r="A64" s="32"/>
      <c r="B64" s="33"/>
      <c r="C64" s="32"/>
      <c r="D64" s="32"/>
      <c r="E64" s="32"/>
      <c r="F64" s="32"/>
      <c r="G64" s="32"/>
      <c r="H64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2014-06-20T00:52:40Z</dcterms:modified>
</cp:coreProperties>
</file>