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<sst xmlns="http://schemas.openxmlformats.org/spreadsheetml/2006/main" count="116" uniqueCount="73">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</sst>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9" t="s">
        <v>5</v>
      </c>
      <c r="B3" s="39"/>
      <c r="C3" s="39"/>
      <c r="D3" s="39"/>
      <c r="E3" s="15">
        <f>RA!D7</f>
        <v>17167217.4474</v>
      </c>
      <c r="F3" s="25">
        <f>RA!I7</f>
        <v>1866251.1185999999</v>
      </c>
      <c r="G3" s="16">
        <f>E3-F3</f>
        <v>15300966.3288</v>
      </c>
      <c r="H3" s="27">
        <f>RA!J7</f>
        <v>10.87101695029</v>
      </c>
      <c r="I3" s="20">
        <f>SUM(I4:I40)</f>
        <v>17167220.4292139</v>
      </c>
      <c r="J3" s="21">
        <f>SUM(J4:J40)</f>
        <v>15300966.370948799</v>
      </c>
      <c r="K3" s="22">
        <f>E3-I3</f>
        <v>-2.9818139001727104</v>
      </c>
      <c r="L3" s="22">
        <f>G3-J3</f>
        <v>-4.2148798704147339E-2</v>
      </c>
    </row>
    <row r="4" spans="1:12" x14ac:dyDescent="0.15">
      <c r="A4" s="40">
        <f>RA!A8</f>
        <v>41820</v>
      </c>
      <c r="B4" s="12">
        <v>12</v>
      </c>
      <c r="C4" s="37" t="s">
        <v>6</v>
      </c>
      <c r="D4" s="37"/>
      <c r="E4" s="15">
        <f>VLOOKUP(C4,RA!B8:D39,3,0)</f>
        <v>577479.13930000004</v>
      </c>
      <c r="F4" s="25">
        <f>VLOOKUP(C4,RA!B8:I43,8,0)</f>
        <v>121947.01270000001</v>
      </c>
      <c r="G4" s="16">
        <f t="shared" ref="G4:G40" si="0">E4-F4</f>
        <v>455532.12660000002</v>
      </c>
      <c r="H4" s="27">
        <f>RA!J8</f>
        <v>21.117128637377299</v>
      </c>
      <c r="I4" s="20">
        <f>VLOOKUP(B4,RMS!B:D,3,FALSE)</f>
        <v>577479.65568717895</v>
      </c>
      <c r="J4" s="21">
        <f>VLOOKUP(B4,RMS!B:E,4,FALSE)</f>
        <v>455532.13461453002</v>
      </c>
      <c r="K4" s="22">
        <f t="shared" ref="K4:K40" si="1">E4-I4</f>
        <v>-0.5163871789118275</v>
      </c>
      <c r="L4" s="22">
        <f t="shared" ref="L4:L40" si="2">G4-J4</f>
        <v>-8.0145300016738474E-3</v>
      </c>
    </row>
    <row r="5" spans="1:12" x14ac:dyDescent="0.15">
      <c r="A5" s="40"/>
      <c r="B5" s="12">
        <v>13</v>
      </c>
      <c r="C5" s="37" t="s">
        <v>7</v>
      </c>
      <c r="D5" s="37"/>
      <c r="E5" s="15">
        <f>VLOOKUP(C5,RA!B8:D40,3,0)</f>
        <v>93696.328699999998</v>
      </c>
      <c r="F5" s="25">
        <f>VLOOKUP(C5,RA!B9:I44,8,0)</f>
        <v>20915.599399999999</v>
      </c>
      <c r="G5" s="16">
        <f t="shared" si="0"/>
        <v>72780.729300000006</v>
      </c>
      <c r="H5" s="27">
        <f>RA!J9</f>
        <v>22.322752332130602</v>
      </c>
      <c r="I5" s="20">
        <f>VLOOKUP(B5,RMS!B:D,3,FALSE)</f>
        <v>93696.348001210194</v>
      </c>
      <c r="J5" s="21">
        <f>VLOOKUP(B5,RMS!B:E,4,FALSE)</f>
        <v>72780.749645215896</v>
      </c>
      <c r="K5" s="22">
        <f t="shared" si="1"/>
        <v>-1.9301210195408203E-2</v>
      </c>
      <c r="L5" s="22">
        <f t="shared" si="2"/>
        <v>-2.0345215889392421E-2</v>
      </c>
    </row>
    <row r="6" spans="1:12" x14ac:dyDescent="0.15">
      <c r="A6" s="40"/>
      <c r="B6" s="12">
        <v>14</v>
      </c>
      <c r="C6" s="37" t="s">
        <v>8</v>
      </c>
      <c r="D6" s="37"/>
      <c r="E6" s="15">
        <f>VLOOKUP(C6,RA!B10:D41,3,0)</f>
        <v>151624.7309</v>
      </c>
      <c r="F6" s="25">
        <f>VLOOKUP(C6,RA!B10:I45,8,0)</f>
        <v>41273.212399999997</v>
      </c>
      <c r="G6" s="16">
        <f t="shared" si="0"/>
        <v>110351.51850000001</v>
      </c>
      <c r="H6" s="27">
        <f>RA!J10</f>
        <v>27.220633570140102</v>
      </c>
      <c r="I6" s="20">
        <f>VLOOKUP(B6,RMS!B:D,3,FALSE)</f>
        <v>151626.74973076899</v>
      </c>
      <c r="J6" s="21">
        <f>VLOOKUP(B6,RMS!B:E,4,FALSE)</f>
        <v>110351.517998291</v>
      </c>
      <c r="K6" s="22">
        <f t="shared" si="1"/>
        <v>-2.0188307689968497</v>
      </c>
      <c r="L6" s="22">
        <f t="shared" si="2"/>
        <v>5.0170900067314506E-4</v>
      </c>
    </row>
    <row r="7" spans="1:12" x14ac:dyDescent="0.15">
      <c r="A7" s="40"/>
      <c r="B7" s="12">
        <v>15</v>
      </c>
      <c r="C7" s="37" t="s">
        <v>9</v>
      </c>
      <c r="D7" s="37"/>
      <c r="E7" s="15">
        <f>VLOOKUP(C7,RA!B10:D42,3,0)</f>
        <v>61259.244200000001</v>
      </c>
      <c r="F7" s="25">
        <f>VLOOKUP(C7,RA!B11:I46,8,0)</f>
        <v>8192.9642999999996</v>
      </c>
      <c r="G7" s="16">
        <f t="shared" si="0"/>
        <v>53066.279900000001</v>
      </c>
      <c r="H7" s="27">
        <f>RA!J11</f>
        <v>13.3742497267049</v>
      </c>
      <c r="I7" s="20">
        <f>VLOOKUP(B7,RMS!B:D,3,FALSE)</f>
        <v>61259.262181196602</v>
      </c>
      <c r="J7" s="21">
        <f>VLOOKUP(B7,RMS!B:E,4,FALSE)</f>
        <v>53066.279853846201</v>
      </c>
      <c r="K7" s="22">
        <f t="shared" si="1"/>
        <v>-1.7981196600885596E-2</v>
      </c>
      <c r="L7" s="22">
        <f t="shared" si="2"/>
        <v>4.6153800212778151E-5</v>
      </c>
    </row>
    <row r="8" spans="1:12" x14ac:dyDescent="0.15">
      <c r="A8" s="40"/>
      <c r="B8" s="12">
        <v>16</v>
      </c>
      <c r="C8" s="37" t="s">
        <v>10</v>
      </c>
      <c r="D8" s="37"/>
      <c r="E8" s="15">
        <f>VLOOKUP(C8,RA!B12:D43,3,0)</f>
        <v>160137.58530000001</v>
      </c>
      <c r="F8" s="25">
        <f>VLOOKUP(C8,RA!B12:I47,8,0)</f>
        <v>38379.160100000001</v>
      </c>
      <c r="G8" s="16">
        <f t="shared" si="0"/>
        <v>121758.4252</v>
      </c>
      <c r="H8" s="27">
        <f>RA!J12</f>
        <v>23.966366189486902</v>
      </c>
      <c r="I8" s="20">
        <f>VLOOKUP(B8,RMS!B:D,3,FALSE)</f>
        <v>160137.58472820499</v>
      </c>
      <c r="J8" s="21">
        <f>VLOOKUP(B8,RMS!B:E,4,FALSE)</f>
        <v>121758.42344359</v>
      </c>
      <c r="K8" s="22">
        <f t="shared" si="1"/>
        <v>5.7179501163773239E-4</v>
      </c>
      <c r="L8" s="22">
        <f t="shared" si="2"/>
        <v>1.7564099980518222E-3</v>
      </c>
    </row>
    <row r="9" spans="1:12" x14ac:dyDescent="0.15">
      <c r="A9" s="40"/>
      <c r="B9" s="12">
        <v>17</v>
      </c>
      <c r="C9" s="37" t="s">
        <v>11</v>
      </c>
      <c r="D9" s="37"/>
      <c r="E9" s="15">
        <f>VLOOKUP(C9,RA!B12:D44,3,0)</f>
        <v>286502.8885</v>
      </c>
      <c r="F9" s="25">
        <f>VLOOKUP(C9,RA!B13:I48,8,0)</f>
        <v>76816.901800000007</v>
      </c>
      <c r="G9" s="16">
        <f t="shared" si="0"/>
        <v>209685.98670000001</v>
      </c>
      <c r="H9" s="27">
        <f>RA!J13</f>
        <v>26.8119118107949</v>
      </c>
      <c r="I9" s="20">
        <f>VLOOKUP(B9,RMS!B:D,3,FALSE)</f>
        <v>286503.05341794901</v>
      </c>
      <c r="J9" s="21">
        <f>VLOOKUP(B9,RMS!B:E,4,FALSE)</f>
        <v>209685.98657692299</v>
      </c>
      <c r="K9" s="22">
        <f t="shared" si="1"/>
        <v>-0.1649179490050301</v>
      </c>
      <c r="L9" s="22">
        <f t="shared" si="2"/>
        <v>1.2307701399549842E-4</v>
      </c>
    </row>
    <row r="10" spans="1:12" x14ac:dyDescent="0.15">
      <c r="A10" s="40"/>
      <c r="B10" s="12">
        <v>18</v>
      </c>
      <c r="C10" s="37" t="s">
        <v>12</v>
      </c>
      <c r="D10" s="37"/>
      <c r="E10" s="15">
        <f>VLOOKUP(C10,RA!B14:D45,3,0)</f>
        <v>151142.91819999999</v>
      </c>
      <c r="F10" s="25">
        <f>VLOOKUP(C10,RA!B14:I49,8,0)</f>
        <v>28420.427899999999</v>
      </c>
      <c r="G10" s="16">
        <f t="shared" si="0"/>
        <v>122722.49029999999</v>
      </c>
      <c r="H10" s="27">
        <f>RA!J14</f>
        <v>18.803678160026401</v>
      </c>
      <c r="I10" s="20">
        <f>VLOOKUP(B10,RMS!B:D,3,FALSE)</f>
        <v>151142.91364615399</v>
      </c>
      <c r="J10" s="21">
        <f>VLOOKUP(B10,RMS!B:E,4,FALSE)</f>
        <v>122722.48715897401</v>
      </c>
      <c r="K10" s="22">
        <f t="shared" si="1"/>
        <v>4.5538459962699562E-3</v>
      </c>
      <c r="L10" s="22">
        <f t="shared" si="2"/>
        <v>3.1410259834956378E-3</v>
      </c>
    </row>
    <row r="11" spans="1:12" x14ac:dyDescent="0.15">
      <c r="A11" s="40"/>
      <c r="B11" s="12">
        <v>19</v>
      </c>
      <c r="C11" s="37" t="s">
        <v>13</v>
      </c>
      <c r="D11" s="37"/>
      <c r="E11" s="15">
        <f>VLOOKUP(C11,RA!B14:D46,3,0)</f>
        <v>130789.6014</v>
      </c>
      <c r="F11" s="25">
        <f>VLOOKUP(C11,RA!B15:I50,8,0)</f>
        <v>27035.976999999999</v>
      </c>
      <c r="G11" s="16">
        <f t="shared" si="0"/>
        <v>103753.6244</v>
      </c>
      <c r="H11" s="27">
        <f>RA!J15</f>
        <v>20.671350558913801</v>
      </c>
      <c r="I11" s="20">
        <f>VLOOKUP(B11,RMS!B:D,3,FALSE)</f>
        <v>130789.67574273499</v>
      </c>
      <c r="J11" s="21">
        <f>VLOOKUP(B11,RMS!B:E,4,FALSE)</f>
        <v>103753.62367094</v>
      </c>
      <c r="K11" s="22">
        <f t="shared" si="1"/>
        <v>-7.4342734995298088E-2</v>
      </c>
      <c r="L11" s="22">
        <f t="shared" si="2"/>
        <v>7.2906000423245132E-4</v>
      </c>
    </row>
    <row r="12" spans="1:12" x14ac:dyDescent="0.15">
      <c r="A12" s="40"/>
      <c r="B12" s="12">
        <v>21</v>
      </c>
      <c r="C12" s="37" t="s">
        <v>14</v>
      </c>
      <c r="D12" s="37"/>
      <c r="E12" s="15">
        <f>VLOOKUP(C12,RA!B16:D47,3,0)</f>
        <v>819975.76240000001</v>
      </c>
      <c r="F12" s="25">
        <f>VLOOKUP(C12,RA!B16:I51,8,0)</f>
        <v>23335.805</v>
      </c>
      <c r="G12" s="16">
        <f t="shared" si="0"/>
        <v>796639.95739999996</v>
      </c>
      <c r="H12" s="27">
        <f>RA!J16</f>
        <v>2.8459139977135499</v>
      </c>
      <c r="I12" s="20">
        <f>VLOOKUP(B12,RMS!B:D,3,FALSE)</f>
        <v>819975.45649999997</v>
      </c>
      <c r="J12" s="21">
        <f>VLOOKUP(B12,RMS!B:E,4,FALSE)</f>
        <v>796639.95739999996</v>
      </c>
      <c r="K12" s="22">
        <f t="shared" si="1"/>
        <v>0.30590000003576279</v>
      </c>
      <c r="L12" s="22">
        <f t="shared" si="2"/>
        <v>0</v>
      </c>
    </row>
    <row r="13" spans="1:12" x14ac:dyDescent="0.15">
      <c r="A13" s="40"/>
      <c r="B13" s="12">
        <v>22</v>
      </c>
      <c r="C13" s="37" t="s">
        <v>15</v>
      </c>
      <c r="D13" s="37"/>
      <c r="E13" s="15">
        <f>VLOOKUP(C13,RA!B16:D48,3,0)</f>
        <v>487811.3751</v>
      </c>
      <c r="F13" s="25">
        <f>VLOOKUP(C13,RA!B17:I52,8,0)</f>
        <v>57200.412600000003</v>
      </c>
      <c r="G13" s="16">
        <f t="shared" si="0"/>
        <v>430610.96250000002</v>
      </c>
      <c r="H13" s="27">
        <f>RA!J17</f>
        <v>11.725928405887201</v>
      </c>
      <c r="I13" s="20">
        <f>VLOOKUP(B13,RMS!B:D,3,FALSE)</f>
        <v>487811.43253931601</v>
      </c>
      <c r="J13" s="21">
        <f>VLOOKUP(B13,RMS!B:E,4,FALSE)</f>
        <v>430610.96276752098</v>
      </c>
      <c r="K13" s="22">
        <f t="shared" si="1"/>
        <v>-5.7439316005911678E-2</v>
      </c>
      <c r="L13" s="22">
        <f t="shared" si="2"/>
        <v>-2.6752095436677337E-4</v>
      </c>
    </row>
    <row r="14" spans="1:12" x14ac:dyDescent="0.15">
      <c r="A14" s="40"/>
      <c r="B14" s="12">
        <v>23</v>
      </c>
      <c r="C14" s="37" t="s">
        <v>16</v>
      </c>
      <c r="D14" s="37"/>
      <c r="E14" s="15">
        <f>VLOOKUP(C14,RA!B18:D49,3,0)</f>
        <v>1712071.8543</v>
      </c>
      <c r="F14" s="25">
        <f>VLOOKUP(C14,RA!B18:I53,8,0)</f>
        <v>264594.14240000001</v>
      </c>
      <c r="G14" s="16">
        <f t="shared" si="0"/>
        <v>1447477.7119</v>
      </c>
      <c r="H14" s="27">
        <f>RA!J18</f>
        <v>15.4546166818555</v>
      </c>
      <c r="I14" s="20">
        <f>VLOOKUP(B14,RMS!B:D,3,FALSE)</f>
        <v>1712072.1637897401</v>
      </c>
      <c r="J14" s="21">
        <f>VLOOKUP(B14,RMS!B:E,4,FALSE)</f>
        <v>1447477.6552598299</v>
      </c>
      <c r="K14" s="22">
        <f t="shared" si="1"/>
        <v>-0.30948974005877972</v>
      </c>
      <c r="L14" s="22">
        <f t="shared" si="2"/>
        <v>5.66401700489223E-2</v>
      </c>
    </row>
    <row r="15" spans="1:12" x14ac:dyDescent="0.15">
      <c r="A15" s="40"/>
      <c r="B15" s="12">
        <v>24</v>
      </c>
      <c r="C15" s="37" t="s">
        <v>17</v>
      </c>
      <c r="D15" s="37"/>
      <c r="E15" s="15">
        <f>VLOOKUP(C15,RA!B18:D50,3,0)</f>
        <v>440994.99229999998</v>
      </c>
      <c r="F15" s="25">
        <f>VLOOKUP(C15,RA!B19:I54,8,0)</f>
        <v>56500.880899999996</v>
      </c>
      <c r="G15" s="16">
        <f t="shared" si="0"/>
        <v>384494.11139999999</v>
      </c>
      <c r="H15" s="27">
        <f>RA!J19</f>
        <v>12.812136619810801</v>
      </c>
      <c r="I15" s="20">
        <f>VLOOKUP(B15,RMS!B:D,3,FALSE)</f>
        <v>440995.02105555602</v>
      </c>
      <c r="J15" s="21">
        <f>VLOOKUP(B15,RMS!B:E,4,FALSE)</f>
        <v>384494.11299230799</v>
      </c>
      <c r="K15" s="22">
        <f t="shared" si="1"/>
        <v>-2.8755556035321206E-2</v>
      </c>
      <c r="L15" s="22">
        <f t="shared" si="2"/>
        <v>-1.5923079918138683E-3</v>
      </c>
    </row>
    <row r="16" spans="1:12" x14ac:dyDescent="0.15">
      <c r="A16" s="40"/>
      <c r="B16" s="12">
        <v>25</v>
      </c>
      <c r="C16" s="37" t="s">
        <v>18</v>
      </c>
      <c r="D16" s="37"/>
      <c r="E16" s="15">
        <f>VLOOKUP(C16,RA!B20:D51,3,0)</f>
        <v>1590047.9127</v>
      </c>
      <c r="F16" s="25">
        <f>VLOOKUP(C16,RA!B20:I55,8,0)</f>
        <v>130015.7044</v>
      </c>
      <c r="G16" s="16">
        <f t="shared" si="0"/>
        <v>1460032.2083000001</v>
      </c>
      <c r="H16" s="27">
        <f>RA!J20</f>
        <v>8.1768419279407301</v>
      </c>
      <c r="I16" s="20">
        <f>VLOOKUP(B16,RMS!B:D,3,FALSE)</f>
        <v>1590047.8289999999</v>
      </c>
      <c r="J16" s="21">
        <f>VLOOKUP(B16,RMS!B:E,4,FALSE)</f>
        <v>1460032.2083000001</v>
      </c>
      <c r="K16" s="22">
        <f t="shared" si="1"/>
        <v>8.3700000075623393E-2</v>
      </c>
      <c r="L16" s="22">
        <f t="shared" si="2"/>
        <v>0</v>
      </c>
    </row>
    <row r="17" spans="1:12" x14ac:dyDescent="0.15">
      <c r="A17" s="40"/>
      <c r="B17" s="12">
        <v>26</v>
      </c>
      <c r="C17" s="37" t="s">
        <v>19</v>
      </c>
      <c r="D17" s="37"/>
      <c r="E17" s="15">
        <f>VLOOKUP(C17,RA!B20:D52,3,0)</f>
        <v>385264.37329999998</v>
      </c>
      <c r="F17" s="25">
        <f>VLOOKUP(C17,RA!B21:I56,8,0)</f>
        <v>20207.988799999999</v>
      </c>
      <c r="G17" s="16">
        <f t="shared" si="0"/>
        <v>365056.38449999999</v>
      </c>
      <c r="H17" s="27">
        <f>RA!J21</f>
        <v>5.2452264472075401</v>
      </c>
      <c r="I17" s="20">
        <f>VLOOKUP(B17,RMS!B:D,3,FALSE)</f>
        <v>385264.34698572702</v>
      </c>
      <c r="J17" s="21">
        <f>VLOOKUP(B17,RMS!B:E,4,FALSE)</f>
        <v>365056.38441429503</v>
      </c>
      <c r="K17" s="22">
        <f t="shared" si="1"/>
        <v>2.6314272952731699E-2</v>
      </c>
      <c r="L17" s="22">
        <f t="shared" si="2"/>
        <v>8.570495992898941E-5</v>
      </c>
    </row>
    <row r="18" spans="1:12" x14ac:dyDescent="0.15">
      <c r="A18" s="40"/>
      <c r="B18" s="12">
        <v>27</v>
      </c>
      <c r="C18" s="37" t="s">
        <v>20</v>
      </c>
      <c r="D18" s="37"/>
      <c r="E18" s="15">
        <f>VLOOKUP(C18,RA!B22:D53,3,0)</f>
        <v>1152480.5133</v>
      </c>
      <c r="F18" s="25">
        <f>VLOOKUP(C18,RA!B22:I57,8,0)</f>
        <v>157330.21340000001</v>
      </c>
      <c r="G18" s="16">
        <f t="shared" si="0"/>
        <v>995150.29989999998</v>
      </c>
      <c r="H18" s="27">
        <f>RA!J22</f>
        <v>13.651442396149699</v>
      </c>
      <c r="I18" s="20">
        <f>VLOOKUP(B18,RMS!B:D,3,FALSE)</f>
        <v>1152480.4404666701</v>
      </c>
      <c r="J18" s="21">
        <f>VLOOKUP(B18,RMS!B:E,4,FALSE)</f>
        <v>995150.29700000002</v>
      </c>
      <c r="K18" s="22">
        <f t="shared" si="1"/>
        <v>7.2833329904824495E-2</v>
      </c>
      <c r="L18" s="22">
        <f t="shared" si="2"/>
        <v>2.899999963119626E-3</v>
      </c>
    </row>
    <row r="19" spans="1:12" x14ac:dyDescent="0.15">
      <c r="A19" s="40"/>
      <c r="B19" s="12">
        <v>29</v>
      </c>
      <c r="C19" s="37" t="s">
        <v>21</v>
      </c>
      <c r="D19" s="37"/>
      <c r="E19" s="15">
        <f>VLOOKUP(C19,RA!B22:D54,3,0)</f>
        <v>2830532.4844999998</v>
      </c>
      <c r="F19" s="25">
        <f>VLOOKUP(C19,RA!B23:I58,8,0)</f>
        <v>170841.89199999999</v>
      </c>
      <c r="G19" s="16">
        <f t="shared" si="0"/>
        <v>2659690.5924999998</v>
      </c>
      <c r="H19" s="27">
        <f>RA!J23</f>
        <v>6.0356803158250401</v>
      </c>
      <c r="I19" s="20">
        <f>VLOOKUP(B19,RMS!B:D,3,FALSE)</f>
        <v>2830533.15845299</v>
      </c>
      <c r="J19" s="21">
        <f>VLOOKUP(B19,RMS!B:E,4,FALSE)</f>
        <v>2659690.6301358999</v>
      </c>
      <c r="K19" s="22">
        <f t="shared" si="1"/>
        <v>-0.67395299021154642</v>
      </c>
      <c r="L19" s="22">
        <f t="shared" si="2"/>
        <v>-3.763590008020401E-2</v>
      </c>
    </row>
    <row r="20" spans="1:12" x14ac:dyDescent="0.15">
      <c r="A20" s="40"/>
      <c r="B20" s="12">
        <v>31</v>
      </c>
      <c r="C20" s="37" t="s">
        <v>22</v>
      </c>
      <c r="D20" s="37"/>
      <c r="E20" s="15">
        <f>VLOOKUP(C20,RA!B24:D55,3,0)</f>
        <v>254637.49780000001</v>
      </c>
      <c r="F20" s="25">
        <f>VLOOKUP(C20,RA!B24:I59,8,0)</f>
        <v>49795.424299999999</v>
      </c>
      <c r="G20" s="16">
        <f t="shared" si="0"/>
        <v>204842.0735</v>
      </c>
      <c r="H20" s="27">
        <f>RA!J24</f>
        <v>19.5554169084362</v>
      </c>
      <c r="I20" s="20">
        <f>VLOOKUP(B20,RMS!B:D,3,FALSE)</f>
        <v>254637.47778472901</v>
      </c>
      <c r="J20" s="21">
        <f>VLOOKUP(B20,RMS!B:E,4,FALSE)</f>
        <v>204842.071676419</v>
      </c>
      <c r="K20" s="22">
        <f t="shared" si="1"/>
        <v>2.0015271002193913E-2</v>
      </c>
      <c r="L20" s="22">
        <f t="shared" si="2"/>
        <v>1.8235809984616935E-3</v>
      </c>
    </row>
    <row r="21" spans="1:12" x14ac:dyDescent="0.15">
      <c r="A21" s="40"/>
      <c r="B21" s="12">
        <v>32</v>
      </c>
      <c r="C21" s="37" t="s">
        <v>23</v>
      </c>
      <c r="D21" s="37"/>
      <c r="E21" s="15">
        <f>VLOOKUP(C21,RA!B24:D56,3,0)</f>
        <v>193296.02359999999</v>
      </c>
      <c r="F21" s="25">
        <f>VLOOKUP(C21,RA!B25:I60,8,0)</f>
        <v>18871.2346</v>
      </c>
      <c r="G21" s="16">
        <f t="shared" si="0"/>
        <v>174424.78899999999</v>
      </c>
      <c r="H21" s="27">
        <f>RA!J25</f>
        <v>9.7628674654226106</v>
      </c>
      <c r="I21" s="20">
        <f>VLOOKUP(B21,RMS!B:D,3,FALSE)</f>
        <v>193296.029723357</v>
      </c>
      <c r="J21" s="21">
        <f>VLOOKUP(B21,RMS!B:E,4,FALSE)</f>
        <v>174424.78403534699</v>
      </c>
      <c r="K21" s="22">
        <f t="shared" si="1"/>
        <v>-6.1233570158947259E-3</v>
      </c>
      <c r="L21" s="22">
        <f t="shared" si="2"/>
        <v>4.9646529951132834E-3</v>
      </c>
    </row>
    <row r="22" spans="1:12" x14ac:dyDescent="0.15">
      <c r="A22" s="40"/>
      <c r="B22" s="12">
        <v>33</v>
      </c>
      <c r="C22" s="37" t="s">
        <v>24</v>
      </c>
      <c r="D22" s="37"/>
      <c r="E22" s="15">
        <f>VLOOKUP(C22,RA!B26:D57,3,0)</f>
        <v>669600.87170000002</v>
      </c>
      <c r="F22" s="25">
        <f>VLOOKUP(C22,RA!B26:I61,8,0)</f>
        <v>119756.61719999999</v>
      </c>
      <c r="G22" s="16">
        <f t="shared" si="0"/>
        <v>549844.25450000004</v>
      </c>
      <c r="H22" s="27">
        <f>RA!J26</f>
        <v>17.8847761795708</v>
      </c>
      <c r="I22" s="20">
        <f>VLOOKUP(B22,RMS!B:D,3,FALSE)</f>
        <v>669600.87941355398</v>
      </c>
      <c r="J22" s="21">
        <f>VLOOKUP(B22,RMS!B:E,4,FALSE)</f>
        <v>549844.29140536604</v>
      </c>
      <c r="K22" s="22">
        <f t="shared" si="1"/>
        <v>-7.713553961366415E-3</v>
      </c>
      <c r="L22" s="22">
        <f t="shared" si="2"/>
        <v>-3.6905365996062756E-2</v>
      </c>
    </row>
    <row r="23" spans="1:12" x14ac:dyDescent="0.15">
      <c r="A23" s="40"/>
      <c r="B23" s="12">
        <v>34</v>
      </c>
      <c r="C23" s="37" t="s">
        <v>25</v>
      </c>
      <c r="D23" s="37"/>
      <c r="E23" s="15">
        <f>VLOOKUP(C23,RA!B26:D58,3,0)</f>
        <v>245818.65049999999</v>
      </c>
      <c r="F23" s="25">
        <f>VLOOKUP(C23,RA!B27:I62,8,0)</f>
        <v>88230.225900000005</v>
      </c>
      <c r="G23" s="16">
        <f t="shared" si="0"/>
        <v>157588.42459999997</v>
      </c>
      <c r="H23" s="27">
        <f>RA!J27</f>
        <v>35.892405120823</v>
      </c>
      <c r="I23" s="20">
        <f>VLOOKUP(B23,RMS!B:D,3,FALSE)</f>
        <v>245818.545881575</v>
      </c>
      <c r="J23" s="21">
        <f>VLOOKUP(B23,RMS!B:E,4,FALSE)</f>
        <v>157588.43841962499</v>
      </c>
      <c r="K23" s="22">
        <f t="shared" si="1"/>
        <v>0.10461842498625629</v>
      </c>
      <c r="L23" s="22">
        <f t="shared" si="2"/>
        <v>-1.3819625019095838E-2</v>
      </c>
    </row>
    <row r="24" spans="1:12" x14ac:dyDescent="0.15">
      <c r="A24" s="40"/>
      <c r="B24" s="12">
        <v>35</v>
      </c>
      <c r="C24" s="37" t="s">
        <v>26</v>
      </c>
      <c r="D24" s="37"/>
      <c r="E24" s="15">
        <f>VLOOKUP(C24,RA!B28:D59,3,0)</f>
        <v>736306.48109999998</v>
      </c>
      <c r="F24" s="25">
        <f>VLOOKUP(C24,RA!B28:I63,8,0)</f>
        <v>53104.205300000001</v>
      </c>
      <c r="G24" s="16">
        <f t="shared" si="0"/>
        <v>683202.27579999994</v>
      </c>
      <c r="H24" s="27">
        <f>RA!J28</f>
        <v>7.2122420029041896</v>
      </c>
      <c r="I24" s="20">
        <f>VLOOKUP(B24,RMS!B:D,3,FALSE)</f>
        <v>736306.48082477902</v>
      </c>
      <c r="J24" s="21">
        <f>VLOOKUP(B24,RMS!B:E,4,FALSE)</f>
        <v>683202.28834778804</v>
      </c>
      <c r="K24" s="22">
        <f t="shared" si="1"/>
        <v>2.752209547907114E-4</v>
      </c>
      <c r="L24" s="22">
        <f t="shared" si="2"/>
        <v>-1.2547788093797863E-2</v>
      </c>
    </row>
    <row r="25" spans="1:12" x14ac:dyDescent="0.15">
      <c r="A25" s="40"/>
      <c r="B25" s="12">
        <v>36</v>
      </c>
      <c r="C25" s="37" t="s">
        <v>27</v>
      </c>
      <c r="D25" s="37"/>
      <c r="E25" s="15">
        <f>VLOOKUP(C25,RA!B28:D60,3,0)</f>
        <v>501782.63449999999</v>
      </c>
      <c r="F25" s="25">
        <f>VLOOKUP(C25,RA!B29:I64,8,0)</f>
        <v>77138.255699999994</v>
      </c>
      <c r="G25" s="16">
        <f t="shared" si="0"/>
        <v>424644.37880000001</v>
      </c>
      <c r="H25" s="27">
        <f>RA!J29</f>
        <v>15.372842820051799</v>
      </c>
      <c r="I25" s="20">
        <f>VLOOKUP(B25,RMS!B:D,3,FALSE)</f>
        <v>501782.63329823001</v>
      </c>
      <c r="J25" s="21">
        <f>VLOOKUP(B25,RMS!B:E,4,FALSE)</f>
        <v>424644.390492237</v>
      </c>
      <c r="K25" s="22">
        <f t="shared" si="1"/>
        <v>1.2017699773423374E-3</v>
      </c>
      <c r="L25" s="22">
        <f t="shared" si="2"/>
        <v>-1.1692236992530525E-2</v>
      </c>
    </row>
    <row r="26" spans="1:12" x14ac:dyDescent="0.15">
      <c r="A26" s="40"/>
      <c r="B26" s="12">
        <v>37</v>
      </c>
      <c r="C26" s="37" t="s">
        <v>28</v>
      </c>
      <c r="D26" s="37"/>
      <c r="E26" s="15">
        <f>VLOOKUP(C26,RA!B30:D61,3,0)</f>
        <v>1215169.5944999999</v>
      </c>
      <c r="F26" s="25">
        <f>VLOOKUP(C26,RA!B30:I65,8,0)</f>
        <v>103619.9678</v>
      </c>
      <c r="G26" s="16">
        <f t="shared" si="0"/>
        <v>1111549.6266999999</v>
      </c>
      <c r="H26" s="27">
        <f>RA!J30</f>
        <v>8.5272021509586899</v>
      </c>
      <c r="I26" s="20">
        <f>VLOOKUP(B26,RMS!B:D,3,FALSE)</f>
        <v>1215169.5904212401</v>
      </c>
      <c r="J26" s="21">
        <f>VLOOKUP(B26,RMS!B:E,4,FALSE)</f>
        <v>1111549.6197957699</v>
      </c>
      <c r="K26" s="22">
        <f t="shared" si="1"/>
        <v>4.0787598118185997E-3</v>
      </c>
      <c r="L26" s="22">
        <f t="shared" si="2"/>
        <v>6.9042299874126911E-3</v>
      </c>
    </row>
    <row r="27" spans="1:12" x14ac:dyDescent="0.15">
      <c r="A27" s="40"/>
      <c r="B27" s="12">
        <v>38</v>
      </c>
      <c r="C27" s="37" t="s">
        <v>29</v>
      </c>
      <c r="D27" s="37"/>
      <c r="E27" s="15">
        <f>VLOOKUP(C27,RA!B30:D62,3,0)</f>
        <v>810042.22129999998</v>
      </c>
      <c r="F27" s="25">
        <f>VLOOKUP(C27,RA!B31:I66,8,0)</f>
        <v>14451.956</v>
      </c>
      <c r="G27" s="16">
        <f t="shared" si="0"/>
        <v>795590.26529999997</v>
      </c>
      <c r="H27" s="27">
        <f>RA!J31</f>
        <v>1.78409910248959</v>
      </c>
      <c r="I27" s="20">
        <f>VLOOKUP(B27,RMS!B:D,3,FALSE)</f>
        <v>810042.08758761105</v>
      </c>
      <c r="J27" s="21">
        <f>VLOOKUP(B27,RMS!B:E,4,FALSE)</f>
        <v>795590.27340884996</v>
      </c>
      <c r="K27" s="22">
        <f t="shared" si="1"/>
        <v>0.13371238892432302</v>
      </c>
      <c r="L27" s="22">
        <f t="shared" si="2"/>
        <v>-8.1088499864563346E-3</v>
      </c>
    </row>
    <row r="28" spans="1:12" x14ac:dyDescent="0.15">
      <c r="A28" s="40"/>
      <c r="B28" s="12">
        <v>39</v>
      </c>
      <c r="C28" s="37" t="s">
        <v>30</v>
      </c>
      <c r="D28" s="37"/>
      <c r="E28" s="15">
        <f>VLOOKUP(C28,RA!B32:D63,3,0)</f>
        <v>126849.524</v>
      </c>
      <c r="F28" s="25">
        <f>VLOOKUP(C28,RA!B32:I67,8,0)</f>
        <v>34487.654499999997</v>
      </c>
      <c r="G28" s="16">
        <f t="shared" si="0"/>
        <v>92361.869500000001</v>
      </c>
      <c r="H28" s="27">
        <f>RA!J32</f>
        <v>27.187846995783801</v>
      </c>
      <c r="I28" s="20">
        <f>VLOOKUP(B28,RMS!B:D,3,FALSE)</f>
        <v>126849.387830005</v>
      </c>
      <c r="J28" s="21">
        <f>VLOOKUP(B28,RMS!B:E,4,FALSE)</f>
        <v>92361.849505407299</v>
      </c>
      <c r="K28" s="22">
        <f t="shared" si="1"/>
        <v>0.13616999500663951</v>
      </c>
      <c r="L28" s="22">
        <f t="shared" si="2"/>
        <v>1.9994592701550573E-2</v>
      </c>
    </row>
    <row r="29" spans="1:12" x14ac:dyDescent="0.15">
      <c r="A29" s="40"/>
      <c r="B29" s="12">
        <v>40</v>
      </c>
      <c r="C29" s="37" t="s">
        <v>31</v>
      </c>
      <c r="D29" s="37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40"/>
      <c r="B30" s="12">
        <v>41</v>
      </c>
      <c r="C30" s="37" t="s">
        <v>36</v>
      </c>
      <c r="D30" s="37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40"/>
      <c r="B31" s="12">
        <v>42</v>
      </c>
      <c r="C31" s="37" t="s">
        <v>32</v>
      </c>
      <c r="D31" s="37"/>
      <c r="E31" s="15">
        <f>VLOOKUP(C31,RA!B34:D66,3,0)</f>
        <v>147923.3873</v>
      </c>
      <c r="F31" s="25">
        <f>VLOOKUP(C31,RA!B35:I70,8,0)</f>
        <v>15907.710999999999</v>
      </c>
      <c r="G31" s="16">
        <f t="shared" si="0"/>
        <v>132015.67629999999</v>
      </c>
      <c r="H31" s="27">
        <f>RA!J35</f>
        <v>10.754020233283301</v>
      </c>
      <c r="I31" s="20">
        <f>VLOOKUP(B31,RMS!B:D,3,FALSE)</f>
        <v>147923.38750000001</v>
      </c>
      <c r="J31" s="21">
        <f>VLOOKUP(B31,RMS!B:E,4,FALSE)</f>
        <v>132015.66080000001</v>
      </c>
      <c r="K31" s="22">
        <f t="shared" si="1"/>
        <v>-2.0000000949949026E-4</v>
      </c>
      <c r="L31" s="22">
        <f t="shared" si="2"/>
        <v>1.5499999979510903E-2</v>
      </c>
    </row>
    <row r="32" spans="1:12" x14ac:dyDescent="0.15">
      <c r="A32" s="40"/>
      <c r="B32" s="12">
        <v>71</v>
      </c>
      <c r="C32" s="37" t="s">
        <v>37</v>
      </c>
      <c r="D32" s="37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40"/>
      <c r="B33" s="12">
        <v>72</v>
      </c>
      <c r="C33" s="37" t="s">
        <v>38</v>
      </c>
      <c r="D33" s="37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40"/>
      <c r="B34" s="12">
        <v>73</v>
      </c>
      <c r="C34" s="37" t="s">
        <v>39</v>
      </c>
      <c r="D34" s="37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40"/>
      <c r="B35" s="12">
        <v>75</v>
      </c>
      <c r="C35" s="37" t="s">
        <v>33</v>
      </c>
      <c r="D35" s="37"/>
      <c r="E35" s="15">
        <f>VLOOKUP(C35,RA!B8:D70,3,0)</f>
        <v>604489.05929999996</v>
      </c>
      <c r="F35" s="25">
        <f>VLOOKUP(C35,RA!B8:I74,8,0)</f>
        <v>22088.7209</v>
      </c>
      <c r="G35" s="16">
        <f t="shared" si="0"/>
        <v>582400.33840000001</v>
      </c>
      <c r="H35" s="27">
        <f>RA!J39</f>
        <v>3.6541142573496401</v>
      </c>
      <c r="I35" s="20">
        <f>VLOOKUP(B35,RMS!B:D,3,FALSE)</f>
        <v>604489.05982905999</v>
      </c>
      <c r="J35" s="21">
        <f>VLOOKUP(B35,RMS!B:E,4,FALSE)</f>
        <v>582400.34017094004</v>
      </c>
      <c r="K35" s="22">
        <f t="shared" si="1"/>
        <v>-5.2906002383679152E-4</v>
      </c>
      <c r="L35" s="22">
        <f t="shared" si="2"/>
        <v>-1.7709400271996856E-3</v>
      </c>
    </row>
    <row r="36" spans="1:12" x14ac:dyDescent="0.15">
      <c r="A36" s="40"/>
      <c r="B36" s="12">
        <v>76</v>
      </c>
      <c r="C36" s="37" t="s">
        <v>34</v>
      </c>
      <c r="D36" s="37"/>
      <c r="E36" s="15">
        <f>VLOOKUP(C36,RA!B8:D71,3,0)</f>
        <v>557026.69299999997</v>
      </c>
      <c r="F36" s="25">
        <f>VLOOKUP(C36,RA!B8:I75,8,0)</f>
        <v>15605.311100000001</v>
      </c>
      <c r="G36" s="16">
        <f t="shared" si="0"/>
        <v>541421.38189999992</v>
      </c>
      <c r="H36" s="27">
        <f>RA!J40</f>
        <v>2.8015373941873198</v>
      </c>
      <c r="I36" s="20">
        <f>VLOOKUP(B36,RMS!B:D,3,FALSE)</f>
        <v>557026.67304188001</v>
      </c>
      <c r="J36" s="21">
        <f>VLOOKUP(B36,RMS!B:E,4,FALSE)</f>
        <v>541421.38574102602</v>
      </c>
      <c r="K36" s="22">
        <f t="shared" si="1"/>
        <v>1.9958119955845177E-2</v>
      </c>
      <c r="L36" s="22">
        <f t="shared" si="2"/>
        <v>-3.8410261040553451E-3</v>
      </c>
    </row>
    <row r="37" spans="1:12" x14ac:dyDescent="0.15">
      <c r="A37" s="40"/>
      <c r="B37" s="12">
        <v>77</v>
      </c>
      <c r="C37" s="37" t="s">
        <v>40</v>
      </c>
      <c r="D37" s="37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40"/>
      <c r="B38" s="12">
        <v>78</v>
      </c>
      <c r="C38" s="37" t="s">
        <v>41</v>
      </c>
      <c r="D38" s="37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5" customFormat="1" x14ac:dyDescent="0.15">
      <c r="A39" s="40"/>
      <c r="B39" s="12">
        <v>9101</v>
      </c>
      <c r="C39" s="37" t="s">
        <v>72</v>
      </c>
      <c r="D39" s="37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40"/>
      <c r="B40" s="12">
        <v>99</v>
      </c>
      <c r="C40" s="37" t="s">
        <v>35</v>
      </c>
      <c r="D40" s="37"/>
      <c r="E40" s="15">
        <f>VLOOKUP(C40,RA!B8:D74,3,0)</f>
        <v>72463.104399999997</v>
      </c>
      <c r="F40" s="25">
        <f>VLOOKUP(C40,RA!B8:I78,8,0)</f>
        <v>10185.539199999999</v>
      </c>
      <c r="G40" s="16">
        <f t="shared" si="0"/>
        <v>62277.565199999997</v>
      </c>
      <c r="H40" s="27">
        <f>RA!J43</f>
        <v>0</v>
      </c>
      <c r="I40" s="20">
        <f>VLOOKUP(B40,RMS!B:D,3,FALSE)</f>
        <v>72463.104152484695</v>
      </c>
      <c r="J40" s="21">
        <f>VLOOKUP(B40,RMS!B:E,4,FALSE)</f>
        <v>62277.565917858003</v>
      </c>
      <c r="K40" s="22">
        <f t="shared" si="1"/>
        <v>2.4751530145294964E-4</v>
      </c>
      <c r="L40" s="22">
        <f t="shared" si="2"/>
        <v>-7.1785800537327304E-4</v>
      </c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47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48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5" thickTop="1" thickBot="1" x14ac:dyDescent="0.25">
      <c r="A5" s="57"/>
      <c r="B5" s="58"/>
      <c r="C5" s="59"/>
      <c r="D5" s="60" t="s">
        <v>0</v>
      </c>
      <c r="E5" s="60" t="s">
        <v>60</v>
      </c>
      <c r="F5" s="60" t="s">
        <v>61</v>
      </c>
      <c r="G5" s="60" t="s">
        <v>49</v>
      </c>
      <c r="H5" s="60" t="s">
        <v>50</v>
      </c>
      <c r="I5" s="60" t="s">
        <v>1</v>
      </c>
      <c r="J5" s="60" t="s">
        <v>2</v>
      </c>
      <c r="K5" s="60" t="s">
        <v>51</v>
      </c>
      <c r="L5" s="60" t="s">
        <v>52</v>
      </c>
      <c r="M5" s="60" t="s">
        <v>53</v>
      </c>
      <c r="N5" s="60" t="s">
        <v>54</v>
      </c>
      <c r="O5" s="60" t="s">
        <v>55</v>
      </c>
      <c r="P5" s="60" t="s">
        <v>62</v>
      </c>
      <c r="Q5" s="60" t="s">
        <v>63</v>
      </c>
      <c r="R5" s="60" t="s">
        <v>56</v>
      </c>
      <c r="S5" s="60" t="s">
        <v>57</v>
      </c>
      <c r="T5" s="60" t="s">
        <v>58</v>
      </c>
      <c r="U5" s="61" t="s">
        <v>59</v>
      </c>
      <c r="V5" s="54"/>
      <c r="W5" s="54"/>
    </row>
    <row r="6" spans="1:23" ht="14.25" thickBot="1" x14ac:dyDescent="0.2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8" t="s">
        <v>5</v>
      </c>
      <c r="B7" s="49"/>
      <c r="C7" s="50"/>
      <c r="D7" s="64">
        <v>17167217.4474</v>
      </c>
      <c r="E7" s="64">
        <v>33275382</v>
      </c>
      <c r="F7" s="65">
        <v>51.591345960806699</v>
      </c>
      <c r="G7" s="64">
        <v>20133368.676199999</v>
      </c>
      <c r="H7" s="65">
        <v>-14.732513353844899</v>
      </c>
      <c r="I7" s="64">
        <v>1866251.1185999999</v>
      </c>
      <c r="J7" s="65">
        <v>10.87101695029</v>
      </c>
      <c r="K7" s="64">
        <v>1531436.4136999999</v>
      </c>
      <c r="L7" s="65">
        <v>7.6064589007915897</v>
      </c>
      <c r="M7" s="65">
        <v>0.218627885496778</v>
      </c>
      <c r="N7" s="64">
        <v>515626695.60570002</v>
      </c>
      <c r="O7" s="64">
        <v>3682283367.3534002</v>
      </c>
      <c r="P7" s="64">
        <v>945404</v>
      </c>
      <c r="Q7" s="64">
        <v>1206512</v>
      </c>
      <c r="R7" s="65">
        <v>-21.641558476003599</v>
      </c>
      <c r="S7" s="64">
        <v>18.158604625535698</v>
      </c>
      <c r="T7" s="64">
        <v>18.9481458133031</v>
      </c>
      <c r="U7" s="66">
        <v>-4.3480278581378498</v>
      </c>
      <c r="V7" s="54"/>
      <c r="W7" s="54"/>
    </row>
    <row r="8" spans="1:23" ht="14.25" thickBot="1" x14ac:dyDescent="0.2">
      <c r="A8" s="51">
        <v>41820</v>
      </c>
      <c r="B8" s="41" t="s">
        <v>6</v>
      </c>
      <c r="C8" s="42"/>
      <c r="D8" s="67">
        <v>577479.13930000004</v>
      </c>
      <c r="E8" s="67">
        <v>857389</v>
      </c>
      <c r="F8" s="68">
        <v>67.353224650654496</v>
      </c>
      <c r="G8" s="67">
        <v>739508.40119999996</v>
      </c>
      <c r="H8" s="68">
        <v>-21.910401780030501</v>
      </c>
      <c r="I8" s="67">
        <v>121947.01270000001</v>
      </c>
      <c r="J8" s="68">
        <v>21.117128637377299</v>
      </c>
      <c r="K8" s="67">
        <v>70835.458100000003</v>
      </c>
      <c r="L8" s="68">
        <v>9.5787225655659007</v>
      </c>
      <c r="M8" s="68">
        <v>0.721553244250142</v>
      </c>
      <c r="N8" s="67">
        <v>18009374.523800001</v>
      </c>
      <c r="O8" s="67">
        <v>140584641.9921</v>
      </c>
      <c r="P8" s="67">
        <v>27120</v>
      </c>
      <c r="Q8" s="67">
        <v>33798</v>
      </c>
      <c r="R8" s="68">
        <v>-19.7585655955974</v>
      </c>
      <c r="S8" s="67">
        <v>21.293478587758099</v>
      </c>
      <c r="T8" s="67">
        <v>21.9517563790757</v>
      </c>
      <c r="U8" s="69">
        <v>-3.09145257128645</v>
      </c>
      <c r="V8" s="54"/>
      <c r="W8" s="54"/>
    </row>
    <row r="9" spans="1:23" ht="12" customHeight="1" thickBot="1" x14ac:dyDescent="0.2">
      <c r="A9" s="52"/>
      <c r="B9" s="41" t="s">
        <v>7</v>
      </c>
      <c r="C9" s="42"/>
      <c r="D9" s="67">
        <v>93696.328699999998</v>
      </c>
      <c r="E9" s="67">
        <v>160801</v>
      </c>
      <c r="F9" s="68">
        <v>58.268498765554902</v>
      </c>
      <c r="G9" s="67">
        <v>129928.9458</v>
      </c>
      <c r="H9" s="68">
        <v>-27.8864858611052</v>
      </c>
      <c r="I9" s="67">
        <v>20915.599399999999</v>
      </c>
      <c r="J9" s="68">
        <v>22.322752332130602</v>
      </c>
      <c r="K9" s="67">
        <v>26016.740099999999</v>
      </c>
      <c r="L9" s="68">
        <v>20.023821435484901</v>
      </c>
      <c r="M9" s="68">
        <v>-0.19607147860926699</v>
      </c>
      <c r="N9" s="67">
        <v>2923440.2678</v>
      </c>
      <c r="O9" s="67">
        <v>23505443.260400001</v>
      </c>
      <c r="P9" s="67">
        <v>5442</v>
      </c>
      <c r="Q9" s="67">
        <v>7116</v>
      </c>
      <c r="R9" s="68">
        <v>-23.524451939291701</v>
      </c>
      <c r="S9" s="67">
        <v>17.217259959573699</v>
      </c>
      <c r="T9" s="67">
        <v>20.180028836424999</v>
      </c>
      <c r="U9" s="69">
        <v>-17.208132326560001</v>
      </c>
      <c r="V9" s="54"/>
      <c r="W9" s="54"/>
    </row>
    <row r="10" spans="1:23" ht="14.25" thickBot="1" x14ac:dyDescent="0.2">
      <c r="A10" s="52"/>
      <c r="B10" s="41" t="s">
        <v>8</v>
      </c>
      <c r="C10" s="42"/>
      <c r="D10" s="67">
        <v>151624.7309</v>
      </c>
      <c r="E10" s="67">
        <v>291064</v>
      </c>
      <c r="F10" s="68">
        <v>52.093261585081002</v>
      </c>
      <c r="G10" s="67">
        <v>184247.99840000001</v>
      </c>
      <c r="H10" s="68">
        <v>-17.706171998230001</v>
      </c>
      <c r="I10" s="67">
        <v>41273.212399999997</v>
      </c>
      <c r="J10" s="68">
        <v>27.220633570140102</v>
      </c>
      <c r="K10" s="67">
        <v>38271.072099999998</v>
      </c>
      <c r="L10" s="68">
        <v>20.7714995182276</v>
      </c>
      <c r="M10" s="68">
        <v>7.8444112883892997E-2</v>
      </c>
      <c r="N10" s="67">
        <v>5464194.6357000005</v>
      </c>
      <c r="O10" s="67">
        <v>35577990.836199999</v>
      </c>
      <c r="P10" s="67">
        <v>84927</v>
      </c>
      <c r="Q10" s="67">
        <v>102373</v>
      </c>
      <c r="R10" s="68">
        <v>-17.041602766354401</v>
      </c>
      <c r="S10" s="67">
        <v>1.7853536672671799</v>
      </c>
      <c r="T10" s="67">
        <v>1.99072620026765</v>
      </c>
      <c r="U10" s="69">
        <v>-11.5031848739991</v>
      </c>
      <c r="V10" s="54"/>
      <c r="W10" s="54"/>
    </row>
    <row r="11" spans="1:23" ht="14.25" thickBot="1" x14ac:dyDescent="0.2">
      <c r="A11" s="52"/>
      <c r="B11" s="41" t="s">
        <v>9</v>
      </c>
      <c r="C11" s="42"/>
      <c r="D11" s="67">
        <v>61259.244200000001</v>
      </c>
      <c r="E11" s="67">
        <v>97964</v>
      </c>
      <c r="F11" s="68">
        <v>62.532403944306097</v>
      </c>
      <c r="G11" s="67">
        <v>71244.969800000006</v>
      </c>
      <c r="H11" s="68">
        <v>-14.0160429964839</v>
      </c>
      <c r="I11" s="67">
        <v>8192.9642999999996</v>
      </c>
      <c r="J11" s="68">
        <v>13.3742497267049</v>
      </c>
      <c r="K11" s="67">
        <v>15732.3704</v>
      </c>
      <c r="L11" s="68">
        <v>22.082078838918999</v>
      </c>
      <c r="M11" s="68">
        <v>-0.47922887068562797</v>
      </c>
      <c r="N11" s="67">
        <v>2301608.5827000001</v>
      </c>
      <c r="O11" s="67">
        <v>15100536.196900001</v>
      </c>
      <c r="P11" s="67">
        <v>3281</v>
      </c>
      <c r="Q11" s="67">
        <v>4366</v>
      </c>
      <c r="R11" s="68">
        <v>-24.8511223087494</v>
      </c>
      <c r="S11" s="67">
        <v>18.670906491923201</v>
      </c>
      <c r="T11" s="67">
        <v>19.7117612230875</v>
      </c>
      <c r="U11" s="69">
        <v>-5.5747412779050602</v>
      </c>
      <c r="V11" s="54"/>
      <c r="W11" s="54"/>
    </row>
    <row r="12" spans="1:23" ht="14.25" thickBot="1" x14ac:dyDescent="0.2">
      <c r="A12" s="52"/>
      <c r="B12" s="41" t="s">
        <v>10</v>
      </c>
      <c r="C12" s="42"/>
      <c r="D12" s="67">
        <v>160137.58530000001</v>
      </c>
      <c r="E12" s="67">
        <v>399587</v>
      </c>
      <c r="F12" s="68">
        <v>40.075774562235502</v>
      </c>
      <c r="G12" s="67">
        <v>280311.05829999998</v>
      </c>
      <c r="H12" s="68">
        <v>-42.871470618681599</v>
      </c>
      <c r="I12" s="67">
        <v>38379.160100000001</v>
      </c>
      <c r="J12" s="68">
        <v>23.966366189486902</v>
      </c>
      <c r="K12" s="67">
        <v>-23302.491999999998</v>
      </c>
      <c r="L12" s="68">
        <v>-8.3130833800572894</v>
      </c>
      <c r="M12" s="68">
        <v>-2.6469981021772302</v>
      </c>
      <c r="N12" s="67">
        <v>7432042.3271000003</v>
      </c>
      <c r="O12" s="67">
        <v>44889432.347400002</v>
      </c>
      <c r="P12" s="67">
        <v>1915</v>
      </c>
      <c r="Q12" s="67">
        <v>3081</v>
      </c>
      <c r="R12" s="68">
        <v>-37.844855566374598</v>
      </c>
      <c r="S12" s="67">
        <v>83.622759947780693</v>
      </c>
      <c r="T12" s="67">
        <v>94.473786595261302</v>
      </c>
      <c r="U12" s="69">
        <v>-12.9761642096681</v>
      </c>
      <c r="V12" s="54"/>
      <c r="W12" s="54"/>
    </row>
    <row r="13" spans="1:23" ht="14.25" thickBot="1" x14ac:dyDescent="0.2">
      <c r="A13" s="52"/>
      <c r="B13" s="41" t="s">
        <v>11</v>
      </c>
      <c r="C13" s="42"/>
      <c r="D13" s="67">
        <v>286502.8885</v>
      </c>
      <c r="E13" s="67">
        <v>425696</v>
      </c>
      <c r="F13" s="68">
        <v>67.302227058746197</v>
      </c>
      <c r="G13" s="67">
        <v>407053.4314</v>
      </c>
      <c r="H13" s="68">
        <v>-29.615410066777802</v>
      </c>
      <c r="I13" s="67">
        <v>76816.901800000007</v>
      </c>
      <c r="J13" s="68">
        <v>26.8119118107949</v>
      </c>
      <c r="K13" s="67">
        <v>58903.978000000003</v>
      </c>
      <c r="L13" s="68">
        <v>14.470822122149499</v>
      </c>
      <c r="M13" s="68">
        <v>0.30410380433049899</v>
      </c>
      <c r="N13" s="67">
        <v>10129529.453500001</v>
      </c>
      <c r="O13" s="67">
        <v>70529237.105299994</v>
      </c>
      <c r="P13" s="67">
        <v>11811</v>
      </c>
      <c r="Q13" s="67">
        <v>14789</v>
      </c>
      <c r="R13" s="68">
        <v>-20.136588004598</v>
      </c>
      <c r="S13" s="67">
        <v>24.2572930742528</v>
      </c>
      <c r="T13" s="67">
        <v>23.3312217053215</v>
      </c>
      <c r="U13" s="69">
        <v>3.8177028495988301</v>
      </c>
      <c r="V13" s="54"/>
      <c r="W13" s="54"/>
    </row>
    <row r="14" spans="1:23" ht="14.25" thickBot="1" x14ac:dyDescent="0.2">
      <c r="A14" s="52"/>
      <c r="B14" s="41" t="s">
        <v>12</v>
      </c>
      <c r="C14" s="42"/>
      <c r="D14" s="67">
        <v>151142.91819999999</v>
      </c>
      <c r="E14" s="67">
        <v>263844</v>
      </c>
      <c r="F14" s="68">
        <v>57.284955579812298</v>
      </c>
      <c r="G14" s="67">
        <v>187520.68719999999</v>
      </c>
      <c r="H14" s="68">
        <v>-19.399336437585301</v>
      </c>
      <c r="I14" s="67">
        <v>28420.427899999999</v>
      </c>
      <c r="J14" s="68">
        <v>18.803678160026401</v>
      </c>
      <c r="K14" s="67">
        <v>20542.808199999999</v>
      </c>
      <c r="L14" s="68">
        <v>10.954955694083001</v>
      </c>
      <c r="M14" s="68">
        <v>0.38347336076476601</v>
      </c>
      <c r="N14" s="67">
        <v>5406694.9863999998</v>
      </c>
      <c r="O14" s="67">
        <v>32771108.202199999</v>
      </c>
      <c r="P14" s="67">
        <v>2614</v>
      </c>
      <c r="Q14" s="67">
        <v>3390</v>
      </c>
      <c r="R14" s="68">
        <v>-22.890855457227101</v>
      </c>
      <c r="S14" s="67">
        <v>57.820550191277697</v>
      </c>
      <c r="T14" s="67">
        <v>55.6837414454277</v>
      </c>
      <c r="U14" s="69">
        <v>3.6955870166942</v>
      </c>
      <c r="V14" s="54"/>
      <c r="W14" s="54"/>
    </row>
    <row r="15" spans="1:23" ht="14.25" thickBot="1" x14ac:dyDescent="0.2">
      <c r="A15" s="52"/>
      <c r="B15" s="41" t="s">
        <v>13</v>
      </c>
      <c r="C15" s="42"/>
      <c r="D15" s="67">
        <v>130789.6014</v>
      </c>
      <c r="E15" s="67">
        <v>172623</v>
      </c>
      <c r="F15" s="68">
        <v>75.766034305973093</v>
      </c>
      <c r="G15" s="67">
        <v>126823.0621</v>
      </c>
      <c r="H15" s="68">
        <v>3.1276167238986998</v>
      </c>
      <c r="I15" s="67">
        <v>27035.976999999999</v>
      </c>
      <c r="J15" s="68">
        <v>20.671350558913801</v>
      </c>
      <c r="K15" s="67">
        <v>15555.350899999999</v>
      </c>
      <c r="L15" s="68">
        <v>12.265396089975001</v>
      </c>
      <c r="M15" s="68">
        <v>0.73804995938728701</v>
      </c>
      <c r="N15" s="67">
        <v>4570273.0716000004</v>
      </c>
      <c r="O15" s="67">
        <v>25821867.296</v>
      </c>
      <c r="P15" s="67">
        <v>5370</v>
      </c>
      <c r="Q15" s="67">
        <v>7441</v>
      </c>
      <c r="R15" s="68">
        <v>-27.832280607445199</v>
      </c>
      <c r="S15" s="67">
        <v>24.355605474860301</v>
      </c>
      <c r="T15" s="67">
        <v>20.088577422389498</v>
      </c>
      <c r="U15" s="69">
        <v>17.519696058779001</v>
      </c>
      <c r="V15" s="54"/>
      <c r="W15" s="54"/>
    </row>
    <row r="16" spans="1:23" ht="14.25" thickBot="1" x14ac:dyDescent="0.2">
      <c r="A16" s="52"/>
      <c r="B16" s="41" t="s">
        <v>14</v>
      </c>
      <c r="C16" s="42"/>
      <c r="D16" s="67">
        <v>819975.76240000001</v>
      </c>
      <c r="E16" s="67">
        <v>2548809</v>
      </c>
      <c r="F16" s="68">
        <v>32.170937971421203</v>
      </c>
      <c r="G16" s="67">
        <v>1149762.7079</v>
      </c>
      <c r="H16" s="68">
        <v>-28.683044182424702</v>
      </c>
      <c r="I16" s="67">
        <v>23335.805</v>
      </c>
      <c r="J16" s="68">
        <v>2.8459139977135499</v>
      </c>
      <c r="K16" s="67">
        <v>33677.251499999998</v>
      </c>
      <c r="L16" s="68">
        <v>2.9290610374300901</v>
      </c>
      <c r="M16" s="68">
        <v>-0.30707513349181698</v>
      </c>
      <c r="N16" s="67">
        <v>28027709.1855</v>
      </c>
      <c r="O16" s="67">
        <v>186891138.5442</v>
      </c>
      <c r="P16" s="67">
        <v>52746</v>
      </c>
      <c r="Q16" s="67">
        <v>65120</v>
      </c>
      <c r="R16" s="68">
        <v>-19.001842751842801</v>
      </c>
      <c r="S16" s="67">
        <v>15.5457430402305</v>
      </c>
      <c r="T16" s="67">
        <v>17.1027017951474</v>
      </c>
      <c r="U16" s="69">
        <v>-10.015338288351099</v>
      </c>
      <c r="V16" s="54"/>
      <c r="W16" s="54"/>
    </row>
    <row r="17" spans="1:23" ht="12" thickBot="1" x14ac:dyDescent="0.2">
      <c r="A17" s="52"/>
      <c r="B17" s="41" t="s">
        <v>15</v>
      </c>
      <c r="C17" s="42"/>
      <c r="D17" s="67">
        <v>487811.3751</v>
      </c>
      <c r="E17" s="67">
        <v>1434748</v>
      </c>
      <c r="F17" s="68">
        <v>33.999794744442902</v>
      </c>
      <c r="G17" s="67">
        <v>777238.11730000004</v>
      </c>
      <c r="H17" s="68">
        <v>-37.237847161359198</v>
      </c>
      <c r="I17" s="67">
        <v>57200.412600000003</v>
      </c>
      <c r="J17" s="68">
        <v>11.725928405887201</v>
      </c>
      <c r="K17" s="67">
        <v>27089.769899999999</v>
      </c>
      <c r="L17" s="68">
        <v>3.4853887498602698</v>
      </c>
      <c r="M17" s="68">
        <v>1.1115134167307901</v>
      </c>
      <c r="N17" s="67">
        <v>21846516.861400001</v>
      </c>
      <c r="O17" s="67">
        <v>190511440.74129999</v>
      </c>
      <c r="P17" s="67">
        <v>12570</v>
      </c>
      <c r="Q17" s="67">
        <v>14881</v>
      </c>
      <c r="R17" s="68">
        <v>-15.529870304415001</v>
      </c>
      <c r="S17" s="67">
        <v>38.807587517899798</v>
      </c>
      <c r="T17" s="67">
        <v>47.402111800282199</v>
      </c>
      <c r="U17" s="69">
        <v>-22.146504928754801</v>
      </c>
      <c r="V17" s="36"/>
      <c r="W17" s="36"/>
    </row>
    <row r="18" spans="1:23" ht="12" thickBot="1" x14ac:dyDescent="0.2">
      <c r="A18" s="52"/>
      <c r="B18" s="41" t="s">
        <v>16</v>
      </c>
      <c r="C18" s="42"/>
      <c r="D18" s="67">
        <v>1712071.8543</v>
      </c>
      <c r="E18" s="67">
        <v>2753957</v>
      </c>
      <c r="F18" s="68">
        <v>62.167704662781603</v>
      </c>
      <c r="G18" s="67">
        <v>1908838.7519</v>
      </c>
      <c r="H18" s="68">
        <v>-10.308199024362001</v>
      </c>
      <c r="I18" s="67">
        <v>264594.14240000001</v>
      </c>
      <c r="J18" s="68">
        <v>15.4546166818555</v>
      </c>
      <c r="K18" s="67">
        <v>204953.86670000001</v>
      </c>
      <c r="L18" s="68">
        <v>10.737096912769401</v>
      </c>
      <c r="M18" s="68">
        <v>0.29099365950142397</v>
      </c>
      <c r="N18" s="67">
        <v>52320449.241300002</v>
      </c>
      <c r="O18" s="67">
        <v>462504758.77109998</v>
      </c>
      <c r="P18" s="67">
        <v>87905</v>
      </c>
      <c r="Q18" s="67">
        <v>114549</v>
      </c>
      <c r="R18" s="68">
        <v>-23.259914970885799</v>
      </c>
      <c r="S18" s="67">
        <v>19.476387626414901</v>
      </c>
      <c r="T18" s="67">
        <v>19.224179348575699</v>
      </c>
      <c r="U18" s="69">
        <v>1.2949438195464</v>
      </c>
      <c r="V18" s="36"/>
      <c r="W18" s="36"/>
    </row>
    <row r="19" spans="1:23" ht="12" thickBot="1" x14ac:dyDescent="0.2">
      <c r="A19" s="52"/>
      <c r="B19" s="41" t="s">
        <v>17</v>
      </c>
      <c r="C19" s="42"/>
      <c r="D19" s="67">
        <v>440994.99229999998</v>
      </c>
      <c r="E19" s="67">
        <v>1106370</v>
      </c>
      <c r="F19" s="68">
        <v>39.859630349702201</v>
      </c>
      <c r="G19" s="67">
        <v>637527.95070000004</v>
      </c>
      <c r="H19" s="68">
        <v>-30.827347755374301</v>
      </c>
      <c r="I19" s="67">
        <v>56500.880899999996</v>
      </c>
      <c r="J19" s="68">
        <v>12.812136619810801</v>
      </c>
      <c r="K19" s="67">
        <v>57132.569300000003</v>
      </c>
      <c r="L19" s="68">
        <v>8.9615787413350194</v>
      </c>
      <c r="M19" s="68">
        <v>-1.1056537588622E-2</v>
      </c>
      <c r="N19" s="67">
        <v>18340119.4659</v>
      </c>
      <c r="O19" s="67">
        <v>148737402.47279999</v>
      </c>
      <c r="P19" s="67">
        <v>9977</v>
      </c>
      <c r="Q19" s="67">
        <v>14292</v>
      </c>
      <c r="R19" s="68">
        <v>-30.191715645116101</v>
      </c>
      <c r="S19" s="67">
        <v>44.201161902375503</v>
      </c>
      <c r="T19" s="67">
        <v>77.726502350965603</v>
      </c>
      <c r="U19" s="69">
        <v>-75.847192710987102</v>
      </c>
      <c r="V19" s="36"/>
      <c r="W19" s="36"/>
    </row>
    <row r="20" spans="1:23" ht="12" thickBot="1" x14ac:dyDescent="0.2">
      <c r="A20" s="52"/>
      <c r="B20" s="41" t="s">
        <v>18</v>
      </c>
      <c r="C20" s="42"/>
      <c r="D20" s="67">
        <v>1590047.9127</v>
      </c>
      <c r="E20" s="67">
        <v>1980070</v>
      </c>
      <c r="F20" s="68">
        <v>80.302611155161202</v>
      </c>
      <c r="G20" s="67">
        <v>1557874.4624000001</v>
      </c>
      <c r="H20" s="68">
        <v>2.0652145648780298</v>
      </c>
      <c r="I20" s="67">
        <v>130015.7044</v>
      </c>
      <c r="J20" s="68">
        <v>8.1768419279407301</v>
      </c>
      <c r="K20" s="67">
        <v>-58951.7258</v>
      </c>
      <c r="L20" s="68">
        <v>-3.7841127268484298</v>
      </c>
      <c r="M20" s="68">
        <v>-3.2054605295371998</v>
      </c>
      <c r="N20" s="67">
        <v>29187407.647500001</v>
      </c>
      <c r="O20" s="67">
        <v>212745753.74270001</v>
      </c>
      <c r="P20" s="67">
        <v>50440</v>
      </c>
      <c r="Q20" s="67">
        <v>61110</v>
      </c>
      <c r="R20" s="68">
        <v>-17.460317460317501</v>
      </c>
      <c r="S20" s="67">
        <v>31.523551005154602</v>
      </c>
      <c r="T20" s="67">
        <v>31.456296776304999</v>
      </c>
      <c r="U20" s="69">
        <v>0.213345980085237</v>
      </c>
      <c r="V20" s="36"/>
      <c r="W20" s="36"/>
    </row>
    <row r="21" spans="1:23" ht="12" thickBot="1" x14ac:dyDescent="0.2">
      <c r="A21" s="52"/>
      <c r="B21" s="41" t="s">
        <v>19</v>
      </c>
      <c r="C21" s="42"/>
      <c r="D21" s="67">
        <v>385264.37329999998</v>
      </c>
      <c r="E21" s="67">
        <v>510551</v>
      </c>
      <c r="F21" s="68">
        <v>75.460507040432802</v>
      </c>
      <c r="G21" s="67">
        <v>413722.18560000003</v>
      </c>
      <c r="H21" s="68">
        <v>-6.8784835066867602</v>
      </c>
      <c r="I21" s="67">
        <v>20207.988799999999</v>
      </c>
      <c r="J21" s="68">
        <v>5.2452264472075401</v>
      </c>
      <c r="K21" s="67">
        <v>27161.9823</v>
      </c>
      <c r="L21" s="68">
        <v>6.56527091014188</v>
      </c>
      <c r="M21" s="68">
        <v>-0.25601936645102702</v>
      </c>
      <c r="N21" s="67">
        <v>10257910.1216</v>
      </c>
      <c r="O21" s="67">
        <v>85372487.279200003</v>
      </c>
      <c r="P21" s="67">
        <v>36999</v>
      </c>
      <c r="Q21" s="67">
        <v>47758</v>
      </c>
      <c r="R21" s="68">
        <v>-22.5281628208886</v>
      </c>
      <c r="S21" s="67">
        <v>10.4128320576232</v>
      </c>
      <c r="T21" s="67">
        <v>10.283552759747099</v>
      </c>
      <c r="U21" s="69">
        <v>1.2415382977532801</v>
      </c>
      <c r="V21" s="36"/>
      <c r="W21" s="36"/>
    </row>
    <row r="22" spans="1:23" ht="12" thickBot="1" x14ac:dyDescent="0.2">
      <c r="A22" s="52"/>
      <c r="B22" s="41" t="s">
        <v>20</v>
      </c>
      <c r="C22" s="42"/>
      <c r="D22" s="67">
        <v>1152480.5133</v>
      </c>
      <c r="E22" s="67">
        <v>3044686</v>
      </c>
      <c r="F22" s="68">
        <v>37.852196032694302</v>
      </c>
      <c r="G22" s="67">
        <v>1306896.2026</v>
      </c>
      <c r="H22" s="68">
        <v>-11.815451678013799</v>
      </c>
      <c r="I22" s="67">
        <v>157330.21340000001</v>
      </c>
      <c r="J22" s="68">
        <v>13.651442396149699</v>
      </c>
      <c r="K22" s="67">
        <v>139900.8867</v>
      </c>
      <c r="L22" s="68">
        <v>10.7048200478106</v>
      </c>
      <c r="M22" s="68">
        <v>0.124583389792053</v>
      </c>
      <c r="N22" s="67">
        <v>38805430.680600002</v>
      </c>
      <c r="O22" s="67">
        <v>254773139.0343</v>
      </c>
      <c r="P22" s="67">
        <v>71262</v>
      </c>
      <c r="Q22" s="67">
        <v>86797</v>
      </c>
      <c r="R22" s="68">
        <v>-17.898084035162501</v>
      </c>
      <c r="S22" s="67">
        <v>16.1724413193567</v>
      </c>
      <c r="T22" s="67">
        <v>16.608095967602601</v>
      </c>
      <c r="U22" s="69">
        <v>-2.6938088050095002</v>
      </c>
      <c r="V22" s="36"/>
      <c r="W22" s="36"/>
    </row>
    <row r="23" spans="1:23" ht="12" thickBot="1" x14ac:dyDescent="0.2">
      <c r="A23" s="52"/>
      <c r="B23" s="41" t="s">
        <v>21</v>
      </c>
      <c r="C23" s="42"/>
      <c r="D23" s="67">
        <v>2830532.4844999998</v>
      </c>
      <c r="E23" s="67">
        <v>4391783</v>
      </c>
      <c r="F23" s="68">
        <v>64.450645318769205</v>
      </c>
      <c r="G23" s="67">
        <v>3358436.1381000001</v>
      </c>
      <c r="H23" s="68">
        <v>-15.7187343124129</v>
      </c>
      <c r="I23" s="67">
        <v>170841.89199999999</v>
      </c>
      <c r="J23" s="68">
        <v>6.0356803158250401</v>
      </c>
      <c r="K23" s="67">
        <v>162301.451</v>
      </c>
      <c r="L23" s="68">
        <v>4.8326496120846398</v>
      </c>
      <c r="M23" s="68">
        <v>5.2620854264575002E-2</v>
      </c>
      <c r="N23" s="67">
        <v>85379706.965800002</v>
      </c>
      <c r="O23" s="67">
        <v>524690982.847</v>
      </c>
      <c r="P23" s="67">
        <v>95751</v>
      </c>
      <c r="Q23" s="67">
        <v>124201</v>
      </c>
      <c r="R23" s="68">
        <v>-22.906417822722801</v>
      </c>
      <c r="S23" s="67">
        <v>29.561388230932302</v>
      </c>
      <c r="T23" s="67">
        <v>31.094179464738598</v>
      </c>
      <c r="U23" s="69">
        <v>-5.1851124914438902</v>
      </c>
      <c r="V23" s="36"/>
      <c r="W23" s="36"/>
    </row>
    <row r="24" spans="1:23" ht="12" thickBot="1" x14ac:dyDescent="0.2">
      <c r="A24" s="52"/>
      <c r="B24" s="41" t="s">
        <v>22</v>
      </c>
      <c r="C24" s="42"/>
      <c r="D24" s="67">
        <v>254637.49780000001</v>
      </c>
      <c r="E24" s="67">
        <v>681067</v>
      </c>
      <c r="F24" s="68">
        <v>37.388024643684098</v>
      </c>
      <c r="G24" s="67">
        <v>333998.32459999999</v>
      </c>
      <c r="H24" s="68">
        <v>-23.760845775212601</v>
      </c>
      <c r="I24" s="67">
        <v>49795.424299999999</v>
      </c>
      <c r="J24" s="68">
        <v>19.5554169084362</v>
      </c>
      <c r="K24" s="67">
        <v>54433.8511</v>
      </c>
      <c r="L24" s="68">
        <v>16.2976419612855</v>
      </c>
      <c r="M24" s="68">
        <v>-8.5212174157562007E-2</v>
      </c>
      <c r="N24" s="67">
        <v>7976494.3387000002</v>
      </c>
      <c r="O24" s="67">
        <v>57930398.224100001</v>
      </c>
      <c r="P24" s="67">
        <v>26608</v>
      </c>
      <c r="Q24" s="67">
        <v>32670</v>
      </c>
      <c r="R24" s="68">
        <v>-18.555249464340399</v>
      </c>
      <c r="S24" s="67">
        <v>9.5699600796752904</v>
      </c>
      <c r="T24" s="67">
        <v>9.6469786685032108</v>
      </c>
      <c r="U24" s="69">
        <v>-0.80479529890100299</v>
      </c>
      <c r="V24" s="36"/>
      <c r="W24" s="36"/>
    </row>
    <row r="25" spans="1:23" ht="12" thickBot="1" x14ac:dyDescent="0.2">
      <c r="A25" s="52"/>
      <c r="B25" s="41" t="s">
        <v>23</v>
      </c>
      <c r="C25" s="42"/>
      <c r="D25" s="67">
        <v>193296.02359999999</v>
      </c>
      <c r="E25" s="67">
        <v>513616</v>
      </c>
      <c r="F25" s="68">
        <v>37.634346204168097</v>
      </c>
      <c r="G25" s="67">
        <v>273889.02710000001</v>
      </c>
      <c r="H25" s="68">
        <v>-29.425422534570799</v>
      </c>
      <c r="I25" s="67">
        <v>18871.2346</v>
      </c>
      <c r="J25" s="68">
        <v>9.7628674654226106</v>
      </c>
      <c r="K25" s="67">
        <v>27326.014599999999</v>
      </c>
      <c r="L25" s="68">
        <v>9.97703883552186</v>
      </c>
      <c r="M25" s="68">
        <v>-0.30940406509187801</v>
      </c>
      <c r="N25" s="67">
        <v>6897869.5077999998</v>
      </c>
      <c r="O25" s="67">
        <v>57025885.333800003</v>
      </c>
      <c r="P25" s="67">
        <v>16578</v>
      </c>
      <c r="Q25" s="67">
        <v>24017</v>
      </c>
      <c r="R25" s="68">
        <v>-30.973893492109799</v>
      </c>
      <c r="S25" s="67">
        <v>11.659791506816299</v>
      </c>
      <c r="T25" s="67">
        <v>15.6142208976975</v>
      </c>
      <c r="U25" s="69">
        <v>-33.915095210488602</v>
      </c>
      <c r="V25" s="36"/>
      <c r="W25" s="36"/>
    </row>
    <row r="26" spans="1:23" ht="12" thickBot="1" x14ac:dyDescent="0.2">
      <c r="A26" s="52"/>
      <c r="B26" s="41" t="s">
        <v>24</v>
      </c>
      <c r="C26" s="42"/>
      <c r="D26" s="67">
        <v>669600.87170000002</v>
      </c>
      <c r="E26" s="67">
        <v>657668</v>
      </c>
      <c r="F26" s="68">
        <v>101.814421820736</v>
      </c>
      <c r="G26" s="67">
        <v>628541.52229999995</v>
      </c>
      <c r="H26" s="68">
        <v>6.5324800261012097</v>
      </c>
      <c r="I26" s="67">
        <v>119756.61719999999</v>
      </c>
      <c r="J26" s="68">
        <v>17.8847761795708</v>
      </c>
      <c r="K26" s="67">
        <v>125022.72070000001</v>
      </c>
      <c r="L26" s="68">
        <v>19.8909246667601</v>
      </c>
      <c r="M26" s="68">
        <v>-4.2121171819930997E-2</v>
      </c>
      <c r="N26" s="67">
        <v>17394142.301399998</v>
      </c>
      <c r="O26" s="67">
        <v>119970249.71179999</v>
      </c>
      <c r="P26" s="67">
        <v>39707</v>
      </c>
      <c r="Q26" s="67">
        <v>48351</v>
      </c>
      <c r="R26" s="68">
        <v>-17.877603358772301</v>
      </c>
      <c r="S26" s="67">
        <v>16.863547276298899</v>
      </c>
      <c r="T26" s="67">
        <v>13.341958257326599</v>
      </c>
      <c r="U26" s="69">
        <v>20.882848437954198</v>
      </c>
      <c r="V26" s="36"/>
      <c r="W26" s="36"/>
    </row>
    <row r="27" spans="1:23" ht="12" thickBot="1" x14ac:dyDescent="0.2">
      <c r="A27" s="52"/>
      <c r="B27" s="41" t="s">
        <v>25</v>
      </c>
      <c r="C27" s="42"/>
      <c r="D27" s="67">
        <v>245818.65049999999</v>
      </c>
      <c r="E27" s="67">
        <v>347436</v>
      </c>
      <c r="F27" s="68">
        <v>70.752210622963602</v>
      </c>
      <c r="G27" s="67">
        <v>271193.74589999998</v>
      </c>
      <c r="H27" s="68">
        <v>-9.3568143748259107</v>
      </c>
      <c r="I27" s="67">
        <v>88230.225900000005</v>
      </c>
      <c r="J27" s="68">
        <v>35.892405120823</v>
      </c>
      <c r="K27" s="67">
        <v>75584.039499999999</v>
      </c>
      <c r="L27" s="68">
        <v>27.870863780122299</v>
      </c>
      <c r="M27" s="68">
        <v>0.167312920606737</v>
      </c>
      <c r="N27" s="67">
        <v>7246733.7596000005</v>
      </c>
      <c r="O27" s="67">
        <v>50556716.013800003</v>
      </c>
      <c r="P27" s="67">
        <v>34814</v>
      </c>
      <c r="Q27" s="67">
        <v>42035</v>
      </c>
      <c r="R27" s="68">
        <v>-17.178541691447599</v>
      </c>
      <c r="S27" s="67">
        <v>7.0609137272361702</v>
      </c>
      <c r="T27" s="67">
        <v>7.0619523064113299</v>
      </c>
      <c r="U27" s="69">
        <v>-1.4708849523964999E-2</v>
      </c>
      <c r="V27" s="36"/>
      <c r="W27" s="36"/>
    </row>
    <row r="28" spans="1:23" ht="12" thickBot="1" x14ac:dyDescent="0.2">
      <c r="A28" s="52"/>
      <c r="B28" s="41" t="s">
        <v>26</v>
      </c>
      <c r="C28" s="42"/>
      <c r="D28" s="67">
        <v>736306.48109999998</v>
      </c>
      <c r="E28" s="67">
        <v>1472559</v>
      </c>
      <c r="F28" s="68">
        <v>50.001832259352597</v>
      </c>
      <c r="G28" s="67">
        <v>898521.74910000002</v>
      </c>
      <c r="H28" s="68">
        <v>-18.053571676198398</v>
      </c>
      <c r="I28" s="67">
        <v>53104.205300000001</v>
      </c>
      <c r="J28" s="68">
        <v>7.2122420029041896</v>
      </c>
      <c r="K28" s="67">
        <v>60813.611900000004</v>
      </c>
      <c r="L28" s="68">
        <v>6.7681847390910299</v>
      </c>
      <c r="M28" s="68">
        <v>-0.126771069159272</v>
      </c>
      <c r="N28" s="67">
        <v>23750073.1461</v>
      </c>
      <c r="O28" s="67">
        <v>171700129.19549999</v>
      </c>
      <c r="P28" s="67">
        <v>43070</v>
      </c>
      <c r="Q28" s="67">
        <v>61142</v>
      </c>
      <c r="R28" s="68">
        <v>-29.557423702201401</v>
      </c>
      <c r="S28" s="67">
        <v>17.095576528906399</v>
      </c>
      <c r="T28" s="67">
        <v>18.883808445912798</v>
      </c>
      <c r="U28" s="69">
        <v>-10.460202462214101</v>
      </c>
      <c r="V28" s="36"/>
      <c r="W28" s="36"/>
    </row>
    <row r="29" spans="1:23" ht="12" thickBot="1" x14ac:dyDescent="0.2">
      <c r="A29" s="52"/>
      <c r="B29" s="41" t="s">
        <v>27</v>
      </c>
      <c r="C29" s="42"/>
      <c r="D29" s="67">
        <v>501782.63449999999</v>
      </c>
      <c r="E29" s="67">
        <v>704410</v>
      </c>
      <c r="F29" s="68">
        <v>71.234456424525504</v>
      </c>
      <c r="G29" s="67">
        <v>499462.98739999998</v>
      </c>
      <c r="H29" s="68">
        <v>0.46442822762005098</v>
      </c>
      <c r="I29" s="67">
        <v>77138.255699999994</v>
      </c>
      <c r="J29" s="68">
        <v>15.372842820051799</v>
      </c>
      <c r="K29" s="67">
        <v>74996.606799999994</v>
      </c>
      <c r="L29" s="68">
        <v>15.0154483298956</v>
      </c>
      <c r="M29" s="68">
        <v>2.8556610643882999E-2</v>
      </c>
      <c r="N29" s="67">
        <v>15869681.4882</v>
      </c>
      <c r="O29" s="67">
        <v>124099822.8646</v>
      </c>
      <c r="P29" s="67">
        <v>86046</v>
      </c>
      <c r="Q29" s="67">
        <v>95242</v>
      </c>
      <c r="R29" s="68">
        <v>-9.6554041284307299</v>
      </c>
      <c r="S29" s="67">
        <v>5.8315625886153901</v>
      </c>
      <c r="T29" s="67">
        <v>5.4268987253522596</v>
      </c>
      <c r="U29" s="69">
        <v>6.9392012366142</v>
      </c>
      <c r="V29" s="36"/>
      <c r="W29" s="36"/>
    </row>
    <row r="30" spans="1:23" ht="12" thickBot="1" x14ac:dyDescent="0.2">
      <c r="A30" s="52"/>
      <c r="B30" s="41" t="s">
        <v>28</v>
      </c>
      <c r="C30" s="42"/>
      <c r="D30" s="67">
        <v>1215169.5944999999</v>
      </c>
      <c r="E30" s="67">
        <v>2937791</v>
      </c>
      <c r="F30" s="68">
        <v>41.3633779428149</v>
      </c>
      <c r="G30" s="67">
        <v>1279403.8300999999</v>
      </c>
      <c r="H30" s="68">
        <v>-5.02063805725669</v>
      </c>
      <c r="I30" s="67">
        <v>103619.9678</v>
      </c>
      <c r="J30" s="68">
        <v>8.5272021509586899</v>
      </c>
      <c r="K30" s="67">
        <v>171906.1439</v>
      </c>
      <c r="L30" s="68">
        <v>13.436425611338301</v>
      </c>
      <c r="M30" s="68">
        <v>-0.39722940990243499</v>
      </c>
      <c r="N30" s="67">
        <v>35147633.413000003</v>
      </c>
      <c r="O30" s="67">
        <v>224663390.54929999</v>
      </c>
      <c r="P30" s="67">
        <v>67298</v>
      </c>
      <c r="Q30" s="67">
        <v>80134</v>
      </c>
      <c r="R30" s="68">
        <v>-16.018169565977001</v>
      </c>
      <c r="S30" s="67">
        <v>18.056548404112998</v>
      </c>
      <c r="T30" s="67">
        <v>19.682426486884498</v>
      </c>
      <c r="U30" s="69">
        <v>-9.0043680906427497</v>
      </c>
      <c r="V30" s="36"/>
      <c r="W30" s="36"/>
    </row>
    <row r="31" spans="1:23" ht="12" thickBot="1" x14ac:dyDescent="0.2">
      <c r="A31" s="52"/>
      <c r="B31" s="41" t="s">
        <v>29</v>
      </c>
      <c r="C31" s="42"/>
      <c r="D31" s="67">
        <v>810042.22129999998</v>
      </c>
      <c r="E31" s="67">
        <v>1523386</v>
      </c>
      <c r="F31" s="68">
        <v>53.173799765784899</v>
      </c>
      <c r="G31" s="67">
        <v>991676.53899999999</v>
      </c>
      <c r="H31" s="68">
        <v>-18.315883310414801</v>
      </c>
      <c r="I31" s="67">
        <v>14451.956</v>
      </c>
      <c r="J31" s="68">
        <v>1.78409910248959</v>
      </c>
      <c r="K31" s="67">
        <v>24213.392400000001</v>
      </c>
      <c r="L31" s="68">
        <v>2.4416623211048898</v>
      </c>
      <c r="M31" s="68">
        <v>-0.40314203969205098</v>
      </c>
      <c r="N31" s="67">
        <v>27543186.653900001</v>
      </c>
      <c r="O31" s="67">
        <v>197456932.52700001</v>
      </c>
      <c r="P31" s="67">
        <v>29589</v>
      </c>
      <c r="Q31" s="67">
        <v>67711</v>
      </c>
      <c r="R31" s="68">
        <v>-56.301044143492199</v>
      </c>
      <c r="S31" s="67">
        <v>27.376464946432801</v>
      </c>
      <c r="T31" s="67">
        <v>23.9292636543545</v>
      </c>
      <c r="U31" s="69">
        <v>12.591842295283</v>
      </c>
      <c r="V31" s="36"/>
      <c r="W31" s="36"/>
    </row>
    <row r="32" spans="1:23" ht="12" thickBot="1" x14ac:dyDescent="0.2">
      <c r="A32" s="52"/>
      <c r="B32" s="41" t="s">
        <v>30</v>
      </c>
      <c r="C32" s="42"/>
      <c r="D32" s="67">
        <v>126849.524</v>
      </c>
      <c r="E32" s="67">
        <v>456077</v>
      </c>
      <c r="F32" s="68">
        <v>27.813181546098601</v>
      </c>
      <c r="G32" s="67">
        <v>151037.39350000001</v>
      </c>
      <c r="H32" s="68">
        <v>-16.014490808860501</v>
      </c>
      <c r="I32" s="67">
        <v>34487.654499999997</v>
      </c>
      <c r="J32" s="68">
        <v>27.187846995783801</v>
      </c>
      <c r="K32" s="67">
        <v>36809.486599999997</v>
      </c>
      <c r="L32" s="68">
        <v>24.371108205068399</v>
      </c>
      <c r="M32" s="68">
        <v>-6.3077003089741998E-2</v>
      </c>
      <c r="N32" s="67">
        <v>4589198.0928999996</v>
      </c>
      <c r="O32" s="67">
        <v>29929110.0469</v>
      </c>
      <c r="P32" s="67">
        <v>26909</v>
      </c>
      <c r="Q32" s="67">
        <v>31334</v>
      </c>
      <c r="R32" s="68">
        <v>-14.1220399565967</v>
      </c>
      <c r="S32" s="67">
        <v>4.7140185068192801</v>
      </c>
      <c r="T32" s="67">
        <v>4.8193732973766501</v>
      </c>
      <c r="U32" s="69">
        <v>-2.23492526397522</v>
      </c>
      <c r="V32" s="36"/>
      <c r="W32" s="36"/>
    </row>
    <row r="33" spans="1:23" ht="12" thickBot="1" x14ac:dyDescent="0.2">
      <c r="A33" s="52"/>
      <c r="B33" s="41" t="s">
        <v>31</v>
      </c>
      <c r="C33" s="42"/>
      <c r="D33" s="70"/>
      <c r="E33" s="70"/>
      <c r="F33" s="70"/>
      <c r="G33" s="67">
        <v>123.41889999999999</v>
      </c>
      <c r="H33" s="70"/>
      <c r="I33" s="70"/>
      <c r="J33" s="70"/>
      <c r="K33" s="67">
        <v>25.897300000000001</v>
      </c>
      <c r="L33" s="68">
        <v>20.983252970169101</v>
      </c>
      <c r="M33" s="70"/>
      <c r="N33" s="67">
        <v>20.884899999999998</v>
      </c>
      <c r="O33" s="67">
        <v>4834.1475</v>
      </c>
      <c r="P33" s="70"/>
      <c r="Q33" s="70"/>
      <c r="R33" s="70"/>
      <c r="S33" s="70"/>
      <c r="T33" s="70"/>
      <c r="U33" s="71"/>
      <c r="V33" s="36"/>
      <c r="W33" s="36"/>
    </row>
    <row r="34" spans="1:23" ht="12" thickBot="1" x14ac:dyDescent="0.2">
      <c r="A34" s="52"/>
      <c r="B34" s="41" t="s">
        <v>36</v>
      </c>
      <c r="C34" s="42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67">
        <v>4</v>
      </c>
      <c r="O34" s="67">
        <v>9</v>
      </c>
      <c r="P34" s="70"/>
      <c r="Q34" s="67">
        <v>1</v>
      </c>
      <c r="R34" s="70"/>
      <c r="S34" s="70"/>
      <c r="T34" s="67">
        <v>1</v>
      </c>
      <c r="U34" s="71"/>
      <c r="V34" s="36"/>
      <c r="W34" s="36"/>
    </row>
    <row r="35" spans="1:23" ht="12" thickBot="1" x14ac:dyDescent="0.2">
      <c r="A35" s="52"/>
      <c r="B35" s="41" t="s">
        <v>32</v>
      </c>
      <c r="C35" s="42"/>
      <c r="D35" s="67">
        <v>147923.3873</v>
      </c>
      <c r="E35" s="67">
        <v>198265</v>
      </c>
      <c r="F35" s="68">
        <v>74.608926083776794</v>
      </c>
      <c r="G35" s="67">
        <v>115495.2977</v>
      </c>
      <c r="H35" s="68">
        <v>28.0774111550691</v>
      </c>
      <c r="I35" s="67">
        <v>15907.710999999999</v>
      </c>
      <c r="J35" s="68">
        <v>10.754020233283301</v>
      </c>
      <c r="K35" s="67">
        <v>15268.040800000001</v>
      </c>
      <c r="L35" s="68">
        <v>13.2196211482643</v>
      </c>
      <c r="M35" s="68">
        <v>4.1896023751783001E-2</v>
      </c>
      <c r="N35" s="67">
        <v>3869543.8154000002</v>
      </c>
      <c r="O35" s="67">
        <v>31205768.982700001</v>
      </c>
      <c r="P35" s="67">
        <v>11152</v>
      </c>
      <c r="Q35" s="67">
        <v>14494</v>
      </c>
      <c r="R35" s="68">
        <v>-23.057817027735599</v>
      </c>
      <c r="S35" s="67">
        <v>13.2642922614778</v>
      </c>
      <c r="T35" s="67">
        <v>13.306982716986299</v>
      </c>
      <c r="U35" s="69">
        <v>-0.321844955366061</v>
      </c>
      <c r="V35" s="36"/>
      <c r="W35" s="36"/>
    </row>
    <row r="36" spans="1:23" ht="12" thickBot="1" x14ac:dyDescent="0.2">
      <c r="A36" s="52"/>
      <c r="B36" s="41" t="s">
        <v>37</v>
      </c>
      <c r="C36" s="42"/>
      <c r="D36" s="70"/>
      <c r="E36" s="67">
        <v>614445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  <c r="V36" s="36"/>
      <c r="W36" s="36"/>
    </row>
    <row r="37" spans="1:23" ht="12" thickBot="1" x14ac:dyDescent="0.2">
      <c r="A37" s="52"/>
      <c r="B37" s="41" t="s">
        <v>38</v>
      </c>
      <c r="C37" s="42"/>
      <c r="D37" s="70"/>
      <c r="E37" s="67">
        <v>1209317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  <c r="V37" s="36"/>
      <c r="W37" s="36"/>
    </row>
    <row r="38" spans="1:23" ht="12" thickBot="1" x14ac:dyDescent="0.2">
      <c r="A38" s="52"/>
      <c r="B38" s="41" t="s">
        <v>39</v>
      </c>
      <c r="C38" s="42"/>
      <c r="D38" s="70"/>
      <c r="E38" s="67">
        <v>379832</v>
      </c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1"/>
      <c r="V38" s="36"/>
      <c r="W38" s="36"/>
    </row>
    <row r="39" spans="1:23" ht="12" customHeight="1" thickBot="1" x14ac:dyDescent="0.2">
      <c r="A39" s="52"/>
      <c r="B39" s="41" t="s">
        <v>33</v>
      </c>
      <c r="C39" s="42"/>
      <c r="D39" s="67">
        <v>604489.05929999996</v>
      </c>
      <c r="E39" s="67">
        <v>525650</v>
      </c>
      <c r="F39" s="68">
        <v>114.99839423570801</v>
      </c>
      <c r="G39" s="67">
        <v>633495.72459999996</v>
      </c>
      <c r="H39" s="68">
        <v>-4.5788257400340298</v>
      </c>
      <c r="I39" s="67">
        <v>22088.7209</v>
      </c>
      <c r="J39" s="68">
        <v>3.6541142573496401</v>
      </c>
      <c r="K39" s="67">
        <v>17492.809300000001</v>
      </c>
      <c r="L39" s="68">
        <v>2.76131449995898</v>
      </c>
      <c r="M39" s="68">
        <v>0.26273147561266802</v>
      </c>
      <c r="N39" s="67">
        <v>7205954.1583000002</v>
      </c>
      <c r="O39" s="67">
        <v>52738226.715999998</v>
      </c>
      <c r="P39" s="67">
        <v>353</v>
      </c>
      <c r="Q39" s="67">
        <v>456</v>
      </c>
      <c r="R39" s="68">
        <v>-22.587719298245599</v>
      </c>
      <c r="S39" s="67">
        <v>1712.4335957507101</v>
      </c>
      <c r="T39" s="67">
        <v>648.22312127193004</v>
      </c>
      <c r="U39" s="69">
        <v>62.146087131176799</v>
      </c>
      <c r="V39" s="36"/>
      <c r="W39" s="36"/>
    </row>
    <row r="40" spans="1:23" ht="12" thickBot="1" x14ac:dyDescent="0.2">
      <c r="A40" s="52"/>
      <c r="B40" s="41" t="s">
        <v>34</v>
      </c>
      <c r="C40" s="42"/>
      <c r="D40" s="67">
        <v>557026.69299999997</v>
      </c>
      <c r="E40" s="67">
        <v>393904</v>
      </c>
      <c r="F40" s="68">
        <v>141.411788913035</v>
      </c>
      <c r="G40" s="67">
        <v>673410.12959999999</v>
      </c>
      <c r="H40" s="68">
        <v>-17.2826976435788</v>
      </c>
      <c r="I40" s="67">
        <v>15605.311100000001</v>
      </c>
      <c r="J40" s="68">
        <v>2.8015373941873198</v>
      </c>
      <c r="K40" s="67">
        <v>20497.759999999998</v>
      </c>
      <c r="L40" s="68">
        <v>3.0438746165246302</v>
      </c>
      <c r="M40" s="68">
        <v>-0.238682124290654</v>
      </c>
      <c r="N40" s="67">
        <v>17039162.742600001</v>
      </c>
      <c r="O40" s="67">
        <v>103093471.4905</v>
      </c>
      <c r="P40" s="67">
        <v>3108</v>
      </c>
      <c r="Q40" s="67">
        <v>3798</v>
      </c>
      <c r="R40" s="68">
        <v>-18.1674565560822</v>
      </c>
      <c r="S40" s="67">
        <v>179.223517696268</v>
      </c>
      <c r="T40" s="67">
        <v>177.34838151658801</v>
      </c>
      <c r="U40" s="69">
        <v>1.0462556498069999</v>
      </c>
      <c r="V40" s="36"/>
      <c r="W40" s="36"/>
    </row>
    <row r="41" spans="1:23" ht="12" thickBot="1" x14ac:dyDescent="0.2">
      <c r="A41" s="52"/>
      <c r="B41" s="41" t="s">
        <v>40</v>
      </c>
      <c r="C41" s="42"/>
      <c r="D41" s="70"/>
      <c r="E41" s="67">
        <v>171217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  <c r="V41" s="36"/>
      <c r="W41" s="36"/>
    </row>
    <row r="42" spans="1:23" ht="12" thickBot="1" x14ac:dyDescent="0.2">
      <c r="A42" s="52"/>
      <c r="B42" s="41" t="s">
        <v>41</v>
      </c>
      <c r="C42" s="42"/>
      <c r="D42" s="70"/>
      <c r="E42" s="67">
        <v>48800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1"/>
      <c r="V42" s="36"/>
      <c r="W42" s="36"/>
    </row>
    <row r="43" spans="1:23" ht="12" thickBot="1" x14ac:dyDescent="0.2">
      <c r="A43" s="52"/>
      <c r="B43" s="41" t="s">
        <v>71</v>
      </c>
      <c r="C43" s="42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67">
        <v>170.9402</v>
      </c>
      <c r="O43" s="67">
        <v>170.9402</v>
      </c>
      <c r="P43" s="70"/>
      <c r="Q43" s="70"/>
      <c r="R43" s="70"/>
      <c r="S43" s="70"/>
      <c r="T43" s="70"/>
      <c r="U43" s="71"/>
      <c r="V43" s="36"/>
      <c r="W43" s="36"/>
    </row>
    <row r="44" spans="1:23" ht="12" thickBot="1" x14ac:dyDescent="0.2">
      <c r="A44" s="53"/>
      <c r="B44" s="41" t="s">
        <v>35</v>
      </c>
      <c r="C44" s="42"/>
      <c r="D44" s="72">
        <v>72463.104399999997</v>
      </c>
      <c r="E44" s="73"/>
      <c r="F44" s="73"/>
      <c r="G44" s="72">
        <v>146183.91570000001</v>
      </c>
      <c r="H44" s="74">
        <v>-50.430179645270002</v>
      </c>
      <c r="I44" s="72">
        <v>10185.539199999999</v>
      </c>
      <c r="J44" s="74">
        <v>14.0561728404228</v>
      </c>
      <c r="K44" s="72">
        <v>11224.7014</v>
      </c>
      <c r="L44" s="74">
        <v>7.6784790900220798</v>
      </c>
      <c r="M44" s="74">
        <v>-9.2578159807439997E-2</v>
      </c>
      <c r="N44" s="72">
        <v>694418.34450000001</v>
      </c>
      <c r="O44" s="72">
        <v>6900890.9406000003</v>
      </c>
      <c r="P44" s="72">
        <v>42</v>
      </c>
      <c r="Q44" s="72">
        <v>65</v>
      </c>
      <c r="R44" s="74">
        <v>-35.384615384615401</v>
      </c>
      <c r="S44" s="72">
        <v>1725.31200952381</v>
      </c>
      <c r="T44" s="72">
        <v>743.24554923076903</v>
      </c>
      <c r="U44" s="75">
        <v>56.9210933948169</v>
      </c>
      <c r="V44" s="36"/>
      <c r="W44" s="36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9" workbookViewId="0">
      <selection activeCell="C34" sqref="C34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58610</v>
      </c>
      <c r="D2" s="32">
        <v>577479.65568717895</v>
      </c>
      <c r="E2" s="32">
        <v>455532.13461453002</v>
      </c>
      <c r="F2" s="32">
        <v>121947.52107264999</v>
      </c>
      <c r="G2" s="32">
        <v>455532.13461453002</v>
      </c>
      <c r="H2" s="32">
        <v>0.2111719778726</v>
      </c>
    </row>
    <row r="3" spans="1:8" ht="14.25" x14ac:dyDescent="0.2">
      <c r="A3" s="32">
        <v>2</v>
      </c>
      <c r="B3" s="33">
        <v>13</v>
      </c>
      <c r="C3" s="32">
        <v>9932.0959999999995</v>
      </c>
      <c r="D3" s="32">
        <v>93696.348001210194</v>
      </c>
      <c r="E3" s="32">
        <v>72780.749645215896</v>
      </c>
      <c r="F3" s="32">
        <v>20915.598355994302</v>
      </c>
      <c r="G3" s="32">
        <v>72780.749645215896</v>
      </c>
      <c r="H3" s="32">
        <v>0.22322746619456399</v>
      </c>
    </row>
    <row r="4" spans="1:8" ht="14.25" x14ac:dyDescent="0.2">
      <c r="A4" s="32">
        <v>3</v>
      </c>
      <c r="B4" s="33">
        <v>14</v>
      </c>
      <c r="C4" s="32">
        <v>117648</v>
      </c>
      <c r="D4" s="32">
        <v>151626.74973076899</v>
      </c>
      <c r="E4" s="32">
        <v>110351.517998291</v>
      </c>
      <c r="F4" s="32">
        <v>41275.231732478598</v>
      </c>
      <c r="G4" s="32">
        <v>110351.517998291</v>
      </c>
      <c r="H4" s="32">
        <v>0.27221602920175703</v>
      </c>
    </row>
    <row r="5" spans="1:8" ht="14.25" x14ac:dyDescent="0.2">
      <c r="A5" s="32">
        <v>4</v>
      </c>
      <c r="B5" s="33">
        <v>15</v>
      </c>
      <c r="C5" s="32">
        <v>3985</v>
      </c>
      <c r="D5" s="32">
        <v>61259.262181196602</v>
      </c>
      <c r="E5" s="32">
        <v>53066.279853846201</v>
      </c>
      <c r="F5" s="32">
        <v>8192.9823273504298</v>
      </c>
      <c r="G5" s="32">
        <v>53066.279853846201</v>
      </c>
      <c r="H5" s="32">
        <v>0.133742752289714</v>
      </c>
    </row>
    <row r="6" spans="1:8" ht="14.25" x14ac:dyDescent="0.2">
      <c r="A6" s="32">
        <v>5</v>
      </c>
      <c r="B6" s="33">
        <v>16</v>
      </c>
      <c r="C6" s="32">
        <v>2773</v>
      </c>
      <c r="D6" s="32">
        <v>160137.58472820499</v>
      </c>
      <c r="E6" s="32">
        <v>121758.42344359</v>
      </c>
      <c r="F6" s="32">
        <v>38379.161284615402</v>
      </c>
      <c r="G6" s="32">
        <v>121758.42344359</v>
      </c>
      <c r="H6" s="32">
        <v>0.23966367014810899</v>
      </c>
    </row>
    <row r="7" spans="1:8" ht="14.25" x14ac:dyDescent="0.2">
      <c r="A7" s="32">
        <v>6</v>
      </c>
      <c r="B7" s="33">
        <v>17</v>
      </c>
      <c r="C7" s="32">
        <v>19700</v>
      </c>
      <c r="D7" s="32">
        <v>286503.05341794901</v>
      </c>
      <c r="E7" s="32">
        <v>209685.98657692299</v>
      </c>
      <c r="F7" s="32">
        <v>76817.066841025604</v>
      </c>
      <c r="G7" s="32">
        <v>209685.98657692299</v>
      </c>
      <c r="H7" s="32">
        <v>0.26811953982551601</v>
      </c>
    </row>
    <row r="8" spans="1:8" ht="14.25" x14ac:dyDescent="0.2">
      <c r="A8" s="32">
        <v>7</v>
      </c>
      <c r="B8" s="33">
        <v>18</v>
      </c>
      <c r="C8" s="32">
        <v>44733</v>
      </c>
      <c r="D8" s="32">
        <v>151142.91364615399</v>
      </c>
      <c r="E8" s="32">
        <v>122722.48715897401</v>
      </c>
      <c r="F8" s="32">
        <v>28420.426487179499</v>
      </c>
      <c r="G8" s="32">
        <v>122722.48715897401</v>
      </c>
      <c r="H8" s="32">
        <v>0.18803677791812001</v>
      </c>
    </row>
    <row r="9" spans="1:8" ht="14.25" x14ac:dyDescent="0.2">
      <c r="A9" s="32">
        <v>8</v>
      </c>
      <c r="B9" s="33">
        <v>19</v>
      </c>
      <c r="C9" s="32">
        <v>16394</v>
      </c>
      <c r="D9" s="32">
        <v>130789.67574273499</v>
      </c>
      <c r="E9" s="32">
        <v>103753.62367094</v>
      </c>
      <c r="F9" s="32">
        <v>27036.0520717949</v>
      </c>
      <c r="G9" s="32">
        <v>103753.62367094</v>
      </c>
      <c r="H9" s="32">
        <v>0.206713962078896</v>
      </c>
    </row>
    <row r="10" spans="1:8" ht="14.25" x14ac:dyDescent="0.2">
      <c r="A10" s="32">
        <v>9</v>
      </c>
      <c r="B10" s="33">
        <v>21</v>
      </c>
      <c r="C10" s="32">
        <v>194622</v>
      </c>
      <c r="D10" s="32">
        <v>819975.45649999997</v>
      </c>
      <c r="E10" s="32">
        <v>796639.95739999996</v>
      </c>
      <c r="F10" s="32">
        <v>23335.499100000001</v>
      </c>
      <c r="G10" s="32">
        <v>796639.95739999996</v>
      </c>
      <c r="H10" s="32">
        <v>2.8458777534154201E-2</v>
      </c>
    </row>
    <row r="11" spans="1:8" ht="14.25" x14ac:dyDescent="0.2">
      <c r="A11" s="32">
        <v>10</v>
      </c>
      <c r="B11" s="33">
        <v>22</v>
      </c>
      <c r="C11" s="32">
        <v>35559</v>
      </c>
      <c r="D11" s="32">
        <v>487811.43253931601</v>
      </c>
      <c r="E11" s="32">
        <v>430610.96276752098</v>
      </c>
      <c r="F11" s="32">
        <v>57200.469771794902</v>
      </c>
      <c r="G11" s="32">
        <v>430610.96276752098</v>
      </c>
      <c r="H11" s="32">
        <v>0.117259387452312</v>
      </c>
    </row>
    <row r="12" spans="1:8" ht="14.25" x14ac:dyDescent="0.2">
      <c r="A12" s="32">
        <v>11</v>
      </c>
      <c r="B12" s="33">
        <v>23</v>
      </c>
      <c r="C12" s="32">
        <v>251256.106</v>
      </c>
      <c r="D12" s="32">
        <v>1712072.1637897401</v>
      </c>
      <c r="E12" s="32">
        <v>1447477.6552598299</v>
      </c>
      <c r="F12" s="32">
        <v>264594.50852991501</v>
      </c>
      <c r="G12" s="32">
        <v>1447477.6552598299</v>
      </c>
      <c r="H12" s="32">
        <v>0.1545463527333</v>
      </c>
    </row>
    <row r="13" spans="1:8" ht="14.25" x14ac:dyDescent="0.2">
      <c r="A13" s="32">
        <v>12</v>
      </c>
      <c r="B13" s="33">
        <v>24</v>
      </c>
      <c r="C13" s="32">
        <v>15222.198</v>
      </c>
      <c r="D13" s="32">
        <v>440995.02105555602</v>
      </c>
      <c r="E13" s="32">
        <v>384494.11299230799</v>
      </c>
      <c r="F13" s="32">
        <v>56500.908063247902</v>
      </c>
      <c r="G13" s="32">
        <v>384494.11299230799</v>
      </c>
      <c r="H13" s="32">
        <v>0.12812141943917801</v>
      </c>
    </row>
    <row r="14" spans="1:8" ht="14.25" x14ac:dyDescent="0.2">
      <c r="A14" s="32">
        <v>13</v>
      </c>
      <c r="B14" s="33">
        <v>25</v>
      </c>
      <c r="C14" s="32">
        <v>90892</v>
      </c>
      <c r="D14" s="32">
        <v>1590047.8289999999</v>
      </c>
      <c r="E14" s="32">
        <v>1460032.2083000001</v>
      </c>
      <c r="F14" s="32">
        <v>130015.6207</v>
      </c>
      <c r="G14" s="32">
        <v>1460032.2083000001</v>
      </c>
      <c r="H14" s="32">
        <v>8.1768370943764906E-2</v>
      </c>
    </row>
    <row r="15" spans="1:8" ht="14.25" x14ac:dyDescent="0.2">
      <c r="A15" s="32">
        <v>14</v>
      </c>
      <c r="B15" s="33">
        <v>26</v>
      </c>
      <c r="C15" s="32">
        <v>79757</v>
      </c>
      <c r="D15" s="32">
        <v>385264.34698572702</v>
      </c>
      <c r="E15" s="32">
        <v>365056.38441429503</v>
      </c>
      <c r="F15" s="32">
        <v>20207.962571431799</v>
      </c>
      <c r="G15" s="32">
        <v>365056.38441429503</v>
      </c>
      <c r="H15" s="32">
        <v>5.2452199975256103E-2</v>
      </c>
    </row>
    <row r="16" spans="1:8" ht="14.25" x14ac:dyDescent="0.2">
      <c r="A16" s="32">
        <v>15</v>
      </c>
      <c r="B16" s="33">
        <v>27</v>
      </c>
      <c r="C16" s="32">
        <v>172399.84</v>
      </c>
      <c r="D16" s="32">
        <v>1152480.4404666701</v>
      </c>
      <c r="E16" s="32">
        <v>995150.29700000002</v>
      </c>
      <c r="F16" s="32">
        <v>157330.14346666701</v>
      </c>
      <c r="G16" s="32">
        <v>995150.29700000002</v>
      </c>
      <c r="H16" s="32">
        <v>0.13651437190809099</v>
      </c>
    </row>
    <row r="17" spans="1:8" ht="14.25" x14ac:dyDescent="0.2">
      <c r="A17" s="32">
        <v>16</v>
      </c>
      <c r="B17" s="33">
        <v>29</v>
      </c>
      <c r="C17" s="32">
        <v>239199</v>
      </c>
      <c r="D17" s="32">
        <v>2830533.15845299</v>
      </c>
      <c r="E17" s="32">
        <v>2659690.6301358999</v>
      </c>
      <c r="F17" s="32">
        <v>170842.52831709399</v>
      </c>
      <c r="G17" s="32">
        <v>2659690.6301358999</v>
      </c>
      <c r="H17" s="32">
        <v>6.0357013591908197E-2</v>
      </c>
    </row>
    <row r="18" spans="1:8" ht="14.25" x14ac:dyDescent="0.2">
      <c r="A18" s="32">
        <v>17</v>
      </c>
      <c r="B18" s="33">
        <v>31</v>
      </c>
      <c r="C18" s="32">
        <v>33737.082999999999</v>
      </c>
      <c r="D18" s="32">
        <v>254637.47778472901</v>
      </c>
      <c r="E18" s="32">
        <v>204842.071676419</v>
      </c>
      <c r="F18" s="32">
        <v>49795.406108309297</v>
      </c>
      <c r="G18" s="32">
        <v>204842.071676419</v>
      </c>
      <c r="H18" s="32">
        <v>0.19555411301397899</v>
      </c>
    </row>
    <row r="19" spans="1:8" ht="14.25" x14ac:dyDescent="0.2">
      <c r="A19" s="32">
        <v>18</v>
      </c>
      <c r="B19" s="33">
        <v>32</v>
      </c>
      <c r="C19" s="32">
        <v>11647.116</v>
      </c>
      <c r="D19" s="32">
        <v>193296.029723357</v>
      </c>
      <c r="E19" s="32">
        <v>174424.78403534699</v>
      </c>
      <c r="F19" s="32">
        <v>18871.2456880102</v>
      </c>
      <c r="G19" s="32">
        <v>174424.78403534699</v>
      </c>
      <c r="H19" s="32">
        <v>9.7628728924326905E-2</v>
      </c>
    </row>
    <row r="20" spans="1:8" ht="14.25" x14ac:dyDescent="0.2">
      <c r="A20" s="32">
        <v>19</v>
      </c>
      <c r="B20" s="33">
        <v>33</v>
      </c>
      <c r="C20" s="32">
        <v>63854.377999999997</v>
      </c>
      <c r="D20" s="32">
        <v>669600.87941355398</v>
      </c>
      <c r="E20" s="32">
        <v>549844.29140536604</v>
      </c>
      <c r="F20" s="32">
        <v>119756.588008188</v>
      </c>
      <c r="G20" s="32">
        <v>549844.29140536604</v>
      </c>
      <c r="H20" s="32">
        <v>0.17884771613960901</v>
      </c>
    </row>
    <row r="21" spans="1:8" ht="14.25" x14ac:dyDescent="0.2">
      <c r="A21" s="32">
        <v>20</v>
      </c>
      <c r="B21" s="33">
        <v>34</v>
      </c>
      <c r="C21" s="32">
        <v>42995.093000000001</v>
      </c>
      <c r="D21" s="32">
        <v>245818.545881575</v>
      </c>
      <c r="E21" s="32">
        <v>157588.43841962499</v>
      </c>
      <c r="F21" s="32">
        <v>88230.107461950101</v>
      </c>
      <c r="G21" s="32">
        <v>157588.43841962499</v>
      </c>
      <c r="H21" s="32">
        <v>0.358923722152582</v>
      </c>
    </row>
    <row r="22" spans="1:8" ht="14.25" x14ac:dyDescent="0.2">
      <c r="A22" s="32">
        <v>21</v>
      </c>
      <c r="B22" s="33">
        <v>35</v>
      </c>
      <c r="C22" s="32">
        <v>33114.396999999997</v>
      </c>
      <c r="D22" s="32">
        <v>736306.48082477902</v>
      </c>
      <c r="E22" s="32">
        <v>683202.28834778804</v>
      </c>
      <c r="F22" s="32">
        <v>53104.1924769912</v>
      </c>
      <c r="G22" s="32">
        <v>683202.28834778804</v>
      </c>
      <c r="H22" s="32">
        <v>7.2122402640685895E-2</v>
      </c>
    </row>
    <row r="23" spans="1:8" ht="14.25" x14ac:dyDescent="0.2">
      <c r="A23" s="32">
        <v>22</v>
      </c>
      <c r="B23" s="33">
        <v>36</v>
      </c>
      <c r="C23" s="32">
        <v>118542.753</v>
      </c>
      <c r="D23" s="32">
        <v>501782.63329823001</v>
      </c>
      <c r="E23" s="32">
        <v>424644.390492237</v>
      </c>
      <c r="F23" s="32">
        <v>77138.242805993097</v>
      </c>
      <c r="G23" s="32">
        <v>424644.390492237</v>
      </c>
      <c r="H23" s="32">
        <v>0.153728402872298</v>
      </c>
    </row>
    <row r="24" spans="1:8" ht="14.25" x14ac:dyDescent="0.2">
      <c r="A24" s="32">
        <v>23</v>
      </c>
      <c r="B24" s="33">
        <v>37</v>
      </c>
      <c r="C24" s="32">
        <v>118623.833</v>
      </c>
      <c r="D24" s="32">
        <v>1215169.5904212401</v>
      </c>
      <c r="E24" s="32">
        <v>1111549.6197957699</v>
      </c>
      <c r="F24" s="32">
        <v>103619.970625473</v>
      </c>
      <c r="G24" s="32">
        <v>1111549.6197957699</v>
      </c>
      <c r="H24" s="32">
        <v>8.52720241209729E-2</v>
      </c>
    </row>
    <row r="25" spans="1:8" ht="14.25" x14ac:dyDescent="0.2">
      <c r="A25" s="32">
        <v>24</v>
      </c>
      <c r="B25" s="33">
        <v>38</v>
      </c>
      <c r="C25" s="32">
        <v>186176.77499999999</v>
      </c>
      <c r="D25" s="32">
        <v>810042.08758761105</v>
      </c>
      <c r="E25" s="32">
        <v>795590.27340884996</v>
      </c>
      <c r="F25" s="32">
        <v>14451.8141787611</v>
      </c>
      <c r="G25" s="32">
        <v>795590.27340884996</v>
      </c>
      <c r="H25" s="32">
        <v>1.7840818891028301E-2</v>
      </c>
    </row>
    <row r="26" spans="1:8" ht="14.25" x14ac:dyDescent="0.2">
      <c r="A26" s="32">
        <v>25</v>
      </c>
      <c r="B26" s="33">
        <v>39</v>
      </c>
      <c r="C26" s="32">
        <v>87826.437999999995</v>
      </c>
      <c r="D26" s="32">
        <v>126849.387830005</v>
      </c>
      <c r="E26" s="32">
        <v>92361.849505407299</v>
      </c>
      <c r="F26" s="32">
        <v>34487.538324597997</v>
      </c>
      <c r="G26" s="32">
        <v>92361.849505407299</v>
      </c>
      <c r="H26" s="32">
        <v>0.271877845960248</v>
      </c>
    </row>
    <row r="27" spans="1:8" ht="14.25" x14ac:dyDescent="0.2">
      <c r="A27" s="32">
        <v>26</v>
      </c>
      <c r="B27" s="33">
        <v>42</v>
      </c>
      <c r="C27" s="32">
        <v>8970.7129999999997</v>
      </c>
      <c r="D27" s="32">
        <v>147923.38750000001</v>
      </c>
      <c r="E27" s="32">
        <v>132015.66080000001</v>
      </c>
      <c r="F27" s="32">
        <v>15907.726699999999</v>
      </c>
      <c r="G27" s="32">
        <v>132015.66080000001</v>
      </c>
      <c r="H27" s="32">
        <v>0.107540308323456</v>
      </c>
    </row>
    <row r="28" spans="1:8" ht="14.25" x14ac:dyDescent="0.2">
      <c r="A28" s="32">
        <v>27</v>
      </c>
      <c r="B28" s="33">
        <v>75</v>
      </c>
      <c r="C28" s="32">
        <v>357</v>
      </c>
      <c r="D28" s="32">
        <v>604489.05982905999</v>
      </c>
      <c r="E28" s="32">
        <v>582400.34017094004</v>
      </c>
      <c r="F28" s="32">
        <v>22088.719658119699</v>
      </c>
      <c r="G28" s="32">
        <v>582400.34017094004</v>
      </c>
      <c r="H28" s="32">
        <v>3.6541140487085101E-2</v>
      </c>
    </row>
    <row r="29" spans="1:8" ht="14.25" x14ac:dyDescent="0.2">
      <c r="A29" s="32">
        <v>28</v>
      </c>
      <c r="B29" s="33">
        <v>76</v>
      </c>
      <c r="C29" s="32">
        <v>3406</v>
      </c>
      <c r="D29" s="32">
        <v>557026.67304188001</v>
      </c>
      <c r="E29" s="32">
        <v>541421.38574102602</v>
      </c>
      <c r="F29" s="32">
        <v>15605.287300854699</v>
      </c>
      <c r="G29" s="32">
        <v>541421.38574102602</v>
      </c>
      <c r="H29" s="32">
        <v>2.8015332220332301E-2</v>
      </c>
    </row>
    <row r="30" spans="1:8" ht="14.25" x14ac:dyDescent="0.2">
      <c r="A30" s="32">
        <v>29</v>
      </c>
      <c r="B30" s="33">
        <v>99</v>
      </c>
      <c r="C30" s="32">
        <v>40</v>
      </c>
      <c r="D30" s="32">
        <v>72463.104152484695</v>
      </c>
      <c r="E30" s="32">
        <v>62277.565917858003</v>
      </c>
      <c r="F30" s="32">
        <v>10185.5382346267</v>
      </c>
      <c r="G30" s="32">
        <v>62277.565917858003</v>
      </c>
      <c r="H30" s="32">
        <v>0.140561715562077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2014-07-01T00:48:40Z</dcterms:modified>
</cp:coreProperties>
</file>