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<sst xmlns="http://schemas.openxmlformats.org/spreadsheetml/2006/main" count="116" uniqueCount="73">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</sst>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12" sqref="N1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39" t="s">
        <v>5</v>
      </c>
      <c r="B3" s="39"/>
      <c r="C3" s="39"/>
      <c r="D3" s="39"/>
      <c r="E3" s="15">
        <f>RA!D7</f>
        <v>15926135.3235</v>
      </c>
      <c r="F3" s="25">
        <f>RA!I7</f>
        <v>2011693.5878000001</v>
      </c>
      <c r="G3" s="16">
        <f>E3-F3</f>
        <v>13914441.7357</v>
      </c>
      <c r="H3" s="27">
        <f>RA!J7</f>
        <v>12.6313983081107</v>
      </c>
      <c r="I3" s="20">
        <f>SUM(I4:I40)</f>
        <v>15926138.598957164</v>
      </c>
      <c r="J3" s="21">
        <f>SUM(J4:J40)</f>
        <v>13914441.620731616</v>
      </c>
      <c r="K3" s="22">
        <f>E3-I3</f>
        <v>-3.275457164272666</v>
      </c>
      <c r="L3" s="22">
        <f>G3-J3</f>
        <v>0.11496838368475437</v>
      </c>
    </row>
    <row r="4" spans="1:12" x14ac:dyDescent="0.15">
      <c r="A4" s="40">
        <f>RA!A8</f>
        <v>41822</v>
      </c>
      <c r="B4" s="12">
        <v>12</v>
      </c>
      <c r="C4" s="37" t="s">
        <v>6</v>
      </c>
      <c r="D4" s="37"/>
      <c r="E4" s="15">
        <f>VLOOKUP(C4,RA!B8:D39,3,0)</f>
        <v>604845.03</v>
      </c>
      <c r="F4" s="25">
        <f>VLOOKUP(C4,RA!B8:I43,8,0)</f>
        <v>133182.8235</v>
      </c>
      <c r="G4" s="16">
        <f t="shared" ref="G4:G40" si="0">E4-F4</f>
        <v>471662.20650000003</v>
      </c>
      <c r="H4" s="27">
        <f>RA!J8</f>
        <v>22.019330058808599</v>
      </c>
      <c r="I4" s="20">
        <f>VLOOKUP(B4,RMS!B:D,3,FALSE)</f>
        <v>604845.50832478597</v>
      </c>
      <c r="J4" s="21">
        <f>VLOOKUP(B4,RMS!B:E,4,FALSE)</f>
        <v>471662.21136923099</v>
      </c>
      <c r="K4" s="22">
        <f t="shared" ref="K4:K40" si="1">E4-I4</f>
        <v>-0.47832478594500571</v>
      </c>
      <c r="L4" s="22">
        <f t="shared" ref="L4:L40" si="2">G4-J4</f>
        <v>-4.8692309646867216E-3</v>
      </c>
    </row>
    <row r="5" spans="1:12" x14ac:dyDescent="0.15">
      <c r="A5" s="40"/>
      <c r="B5" s="12">
        <v>13</v>
      </c>
      <c r="C5" s="37" t="s">
        <v>7</v>
      </c>
      <c r="D5" s="37"/>
      <c r="E5" s="15">
        <f>VLOOKUP(C5,RA!B8:D40,3,0)</f>
        <v>167195.7543</v>
      </c>
      <c r="F5" s="25">
        <f>VLOOKUP(C5,RA!B9:I44,8,0)</f>
        <v>27154.8616</v>
      </c>
      <c r="G5" s="16">
        <f t="shared" si="0"/>
        <v>140040.8927</v>
      </c>
      <c r="H5" s="27">
        <f>RA!J9</f>
        <v>16.241358348894401</v>
      </c>
      <c r="I5" s="20">
        <f>VLOOKUP(B5,RMS!B:D,3,FALSE)</f>
        <v>167195.77091244201</v>
      </c>
      <c r="J5" s="21">
        <f>VLOOKUP(B5,RMS!B:E,4,FALSE)</f>
        <v>140040.89035859599</v>
      </c>
      <c r="K5" s="22">
        <f t="shared" si="1"/>
        <v>-1.6612442006589845E-2</v>
      </c>
      <c r="L5" s="22">
        <f t="shared" si="2"/>
        <v>2.3414040042553097E-3</v>
      </c>
    </row>
    <row r="6" spans="1:12" x14ac:dyDescent="0.15">
      <c r="A6" s="40"/>
      <c r="B6" s="12">
        <v>14</v>
      </c>
      <c r="C6" s="37" t="s">
        <v>8</v>
      </c>
      <c r="D6" s="37"/>
      <c r="E6" s="15">
        <f>VLOOKUP(C6,RA!B10:D41,3,0)</f>
        <v>178198.91639999999</v>
      </c>
      <c r="F6" s="25">
        <f>VLOOKUP(C6,RA!B10:I45,8,0)</f>
        <v>47196.643300000003</v>
      </c>
      <c r="G6" s="16">
        <f t="shared" si="0"/>
        <v>131002.27309999999</v>
      </c>
      <c r="H6" s="27">
        <f>RA!J10</f>
        <v>26.4853705361813</v>
      </c>
      <c r="I6" s="20">
        <f>VLOOKUP(B6,RMS!B:D,3,FALSE)</f>
        <v>178201.070367521</v>
      </c>
      <c r="J6" s="21">
        <f>VLOOKUP(B6,RMS!B:E,4,FALSE)</f>
        <v>131002.27407093999</v>
      </c>
      <c r="K6" s="22">
        <f t="shared" si="1"/>
        <v>-2.1539675210078713</v>
      </c>
      <c r="L6" s="22">
        <f t="shared" si="2"/>
        <v>-9.7094000375363976E-4</v>
      </c>
    </row>
    <row r="7" spans="1:12" x14ac:dyDescent="0.15">
      <c r="A7" s="40"/>
      <c r="B7" s="12">
        <v>15</v>
      </c>
      <c r="C7" s="37" t="s">
        <v>9</v>
      </c>
      <c r="D7" s="37"/>
      <c r="E7" s="15">
        <f>VLOOKUP(C7,RA!B10:D42,3,0)</f>
        <v>63290.783600000002</v>
      </c>
      <c r="F7" s="25">
        <f>VLOOKUP(C7,RA!B11:I46,8,0)</f>
        <v>9239.5192999999999</v>
      </c>
      <c r="G7" s="16">
        <f t="shared" si="0"/>
        <v>54051.264300000003</v>
      </c>
      <c r="H7" s="27">
        <f>RA!J11</f>
        <v>14.5985225248499</v>
      </c>
      <c r="I7" s="20">
        <f>VLOOKUP(B7,RMS!B:D,3,FALSE)</f>
        <v>63290.818595726501</v>
      </c>
      <c r="J7" s="21">
        <f>VLOOKUP(B7,RMS!B:E,4,FALSE)</f>
        <v>54051.264396581202</v>
      </c>
      <c r="K7" s="22">
        <f t="shared" si="1"/>
        <v>-3.4995726498891599E-2</v>
      </c>
      <c r="L7" s="22">
        <f t="shared" si="2"/>
        <v>-9.6581199613865465E-5</v>
      </c>
    </row>
    <row r="8" spans="1:12" x14ac:dyDescent="0.15">
      <c r="A8" s="40"/>
      <c r="B8" s="12">
        <v>16</v>
      </c>
      <c r="C8" s="37" t="s">
        <v>10</v>
      </c>
      <c r="D8" s="37"/>
      <c r="E8" s="15">
        <f>VLOOKUP(C8,RA!B12:D43,3,0)</f>
        <v>193113.97029999999</v>
      </c>
      <c r="F8" s="25">
        <f>VLOOKUP(C8,RA!B12:I47,8,0)</f>
        <v>37534.212899999999</v>
      </c>
      <c r="G8" s="16">
        <f t="shared" si="0"/>
        <v>155579.7574</v>
      </c>
      <c r="H8" s="27">
        <f>RA!J12</f>
        <v>19.436301186129199</v>
      </c>
      <c r="I8" s="20">
        <f>VLOOKUP(B8,RMS!B:D,3,FALSE)</f>
        <v>193113.98107008499</v>
      </c>
      <c r="J8" s="21">
        <f>VLOOKUP(B8,RMS!B:E,4,FALSE)</f>
        <v>155579.75807094001</v>
      </c>
      <c r="K8" s="22">
        <f t="shared" si="1"/>
        <v>-1.0770085005788133E-2</v>
      </c>
      <c r="L8" s="22">
        <f t="shared" si="2"/>
        <v>-6.7094000405631959E-4</v>
      </c>
    </row>
    <row r="9" spans="1:12" x14ac:dyDescent="0.15">
      <c r="A9" s="40"/>
      <c r="B9" s="12">
        <v>17</v>
      </c>
      <c r="C9" s="37" t="s">
        <v>11</v>
      </c>
      <c r="D9" s="37"/>
      <c r="E9" s="15">
        <f>VLOOKUP(C9,RA!B12:D44,3,0)</f>
        <v>303500.62040000001</v>
      </c>
      <c r="F9" s="25">
        <f>VLOOKUP(C9,RA!B13:I48,8,0)</f>
        <v>79847.626799999998</v>
      </c>
      <c r="G9" s="16">
        <f t="shared" si="0"/>
        <v>223652.99360000002</v>
      </c>
      <c r="H9" s="27">
        <f>RA!J13</f>
        <v>26.3088842107685</v>
      </c>
      <c r="I9" s="20">
        <f>VLOOKUP(B9,RMS!B:D,3,FALSE)</f>
        <v>303500.76871709398</v>
      </c>
      <c r="J9" s="21">
        <f>VLOOKUP(B9,RMS!B:E,4,FALSE)</f>
        <v>223652.993101709</v>
      </c>
      <c r="K9" s="22">
        <f t="shared" si="1"/>
        <v>-0.14831709396094084</v>
      </c>
      <c r="L9" s="22">
        <f t="shared" si="2"/>
        <v>4.9829101772047579E-4</v>
      </c>
    </row>
    <row r="10" spans="1:12" x14ac:dyDescent="0.15">
      <c r="A10" s="40"/>
      <c r="B10" s="12">
        <v>18</v>
      </c>
      <c r="C10" s="37" t="s">
        <v>12</v>
      </c>
      <c r="D10" s="37"/>
      <c r="E10" s="15">
        <f>VLOOKUP(C10,RA!B14:D45,3,0)</f>
        <v>172423.4976</v>
      </c>
      <c r="F10" s="25">
        <f>VLOOKUP(C10,RA!B14:I49,8,0)</f>
        <v>16528.602900000002</v>
      </c>
      <c r="G10" s="16">
        <f t="shared" si="0"/>
        <v>155894.8947</v>
      </c>
      <c r="H10" s="27">
        <f>RA!J14</f>
        <v>9.5860501208160205</v>
      </c>
      <c r="I10" s="20">
        <f>VLOOKUP(B10,RMS!B:D,3,FALSE)</f>
        <v>172423.52591965799</v>
      </c>
      <c r="J10" s="21">
        <f>VLOOKUP(B10,RMS!B:E,4,FALSE)</f>
        <v>155894.89317863199</v>
      </c>
      <c r="K10" s="22">
        <f t="shared" si="1"/>
        <v>-2.8319657983956859E-2</v>
      </c>
      <c r="L10" s="22">
        <f t="shared" si="2"/>
        <v>1.5213680162560195E-3</v>
      </c>
    </row>
    <row r="11" spans="1:12" x14ac:dyDescent="0.15">
      <c r="A11" s="40"/>
      <c r="B11" s="12">
        <v>19</v>
      </c>
      <c r="C11" s="37" t="s">
        <v>13</v>
      </c>
      <c r="D11" s="37"/>
      <c r="E11" s="15">
        <f>VLOOKUP(C11,RA!B14:D46,3,0)</f>
        <v>135347.12469999999</v>
      </c>
      <c r="F11" s="25">
        <f>VLOOKUP(C11,RA!B15:I50,8,0)</f>
        <v>15256.8099</v>
      </c>
      <c r="G11" s="16">
        <f t="shared" si="0"/>
        <v>120090.31479999999</v>
      </c>
      <c r="H11" s="27">
        <f>RA!J15</f>
        <v>11.2723561241638</v>
      </c>
      <c r="I11" s="20">
        <f>VLOOKUP(B11,RMS!B:D,3,FALSE)</f>
        <v>135347.19431538499</v>
      </c>
      <c r="J11" s="21">
        <f>VLOOKUP(B11,RMS!B:E,4,FALSE)</f>
        <v>120090.31545641</v>
      </c>
      <c r="K11" s="22">
        <f t="shared" si="1"/>
        <v>-6.961538500036113E-2</v>
      </c>
      <c r="L11" s="22">
        <f t="shared" si="2"/>
        <v>-6.5641000401228666E-4</v>
      </c>
    </row>
    <row r="12" spans="1:12" x14ac:dyDescent="0.15">
      <c r="A12" s="40"/>
      <c r="B12" s="12">
        <v>21</v>
      </c>
      <c r="C12" s="37" t="s">
        <v>14</v>
      </c>
      <c r="D12" s="37"/>
      <c r="E12" s="15">
        <f>VLOOKUP(C12,RA!B16:D47,3,0)</f>
        <v>845246.59660000005</v>
      </c>
      <c r="F12" s="25">
        <f>VLOOKUP(C12,RA!B16:I51,8,0)</f>
        <v>54564.5219</v>
      </c>
      <c r="G12" s="16">
        <f t="shared" si="0"/>
        <v>790682.0747</v>
      </c>
      <c r="H12" s="27">
        <f>RA!J16</f>
        <v>6.4554559721962201</v>
      </c>
      <c r="I12" s="20">
        <f>VLOOKUP(B12,RMS!B:D,3,FALSE)</f>
        <v>845246.47320000001</v>
      </c>
      <c r="J12" s="21">
        <f>VLOOKUP(B12,RMS!B:E,4,FALSE)</f>
        <v>790682.0747</v>
      </c>
      <c r="K12" s="22">
        <f t="shared" si="1"/>
        <v>0.1234000000404194</v>
      </c>
      <c r="L12" s="22">
        <f t="shared" si="2"/>
        <v>0</v>
      </c>
    </row>
    <row r="13" spans="1:12" x14ac:dyDescent="0.15">
      <c r="A13" s="40"/>
      <c r="B13" s="12">
        <v>22</v>
      </c>
      <c r="C13" s="37" t="s">
        <v>15</v>
      </c>
      <c r="D13" s="37"/>
      <c r="E13" s="15">
        <f>VLOOKUP(C13,RA!B16:D48,3,0)</f>
        <v>458835.31520000001</v>
      </c>
      <c r="F13" s="25">
        <f>VLOOKUP(C13,RA!B17:I52,8,0)</f>
        <v>57707.0092</v>
      </c>
      <c r="G13" s="16">
        <f t="shared" si="0"/>
        <v>401128.30599999998</v>
      </c>
      <c r="H13" s="27">
        <f>RA!J17</f>
        <v>12.576845610684201</v>
      </c>
      <c r="I13" s="20">
        <f>VLOOKUP(B13,RMS!B:D,3,FALSE)</f>
        <v>458835.35412991501</v>
      </c>
      <c r="J13" s="21">
        <f>VLOOKUP(B13,RMS!B:E,4,FALSE)</f>
        <v>401128.30587093998</v>
      </c>
      <c r="K13" s="22">
        <f t="shared" si="1"/>
        <v>-3.892991499742493E-2</v>
      </c>
      <c r="L13" s="22">
        <f t="shared" si="2"/>
        <v>1.2906000483781099E-4</v>
      </c>
    </row>
    <row r="14" spans="1:12" x14ac:dyDescent="0.15">
      <c r="A14" s="40"/>
      <c r="B14" s="12">
        <v>23</v>
      </c>
      <c r="C14" s="37" t="s">
        <v>16</v>
      </c>
      <c r="D14" s="37"/>
      <c r="E14" s="15">
        <f>VLOOKUP(C14,RA!B18:D49,3,0)</f>
        <v>1847970.2442000001</v>
      </c>
      <c r="F14" s="25">
        <f>VLOOKUP(C14,RA!B18:I53,8,0)</f>
        <v>289914.01760000002</v>
      </c>
      <c r="G14" s="16">
        <f t="shared" si="0"/>
        <v>1558056.2266000002</v>
      </c>
      <c r="H14" s="27">
        <f>RA!J18</f>
        <v>15.6882405715091</v>
      </c>
      <c r="I14" s="20">
        <f>VLOOKUP(B14,RMS!B:D,3,FALSE)</f>
        <v>1847970.7008666701</v>
      </c>
      <c r="J14" s="21">
        <f>VLOOKUP(B14,RMS!B:E,4,FALSE)</f>
        <v>1558056.1069982899</v>
      </c>
      <c r="K14" s="22">
        <f t="shared" si="1"/>
        <v>-0.4566666700411588</v>
      </c>
      <c r="L14" s="22">
        <f t="shared" si="2"/>
        <v>0.11960171023383737</v>
      </c>
    </row>
    <row r="15" spans="1:12" x14ac:dyDescent="0.15">
      <c r="A15" s="40"/>
      <c r="B15" s="12">
        <v>24</v>
      </c>
      <c r="C15" s="37" t="s">
        <v>17</v>
      </c>
      <c r="D15" s="37"/>
      <c r="E15" s="15">
        <f>VLOOKUP(C15,RA!B18:D50,3,0)</f>
        <v>681326.16720000003</v>
      </c>
      <c r="F15" s="25">
        <f>VLOOKUP(C15,RA!B19:I54,8,0)</f>
        <v>45503.724300000002</v>
      </c>
      <c r="G15" s="16">
        <f t="shared" si="0"/>
        <v>635822.44290000002</v>
      </c>
      <c r="H15" s="27">
        <f>RA!J19</f>
        <v>6.67869905643043</v>
      </c>
      <c r="I15" s="20">
        <f>VLOOKUP(B15,RMS!B:D,3,FALSE)</f>
        <v>681326.19803162396</v>
      </c>
      <c r="J15" s="21">
        <f>VLOOKUP(B15,RMS!B:E,4,FALSE)</f>
        <v>635822.43922222196</v>
      </c>
      <c r="K15" s="22">
        <f t="shared" si="1"/>
        <v>-3.083162393886596E-2</v>
      </c>
      <c r="L15" s="22">
        <f t="shared" si="2"/>
        <v>3.6777780624106526E-3</v>
      </c>
    </row>
    <row r="16" spans="1:12" x14ac:dyDescent="0.15">
      <c r="A16" s="40"/>
      <c r="B16" s="12">
        <v>25</v>
      </c>
      <c r="C16" s="37" t="s">
        <v>18</v>
      </c>
      <c r="D16" s="37"/>
      <c r="E16" s="15">
        <f>VLOOKUP(C16,RA!B20:D51,3,0)</f>
        <v>853821.33490000002</v>
      </c>
      <c r="F16" s="25">
        <f>VLOOKUP(C16,RA!B20:I55,8,0)</f>
        <v>66202.469700000001</v>
      </c>
      <c r="G16" s="16">
        <f t="shared" si="0"/>
        <v>787618.8652</v>
      </c>
      <c r="H16" s="27">
        <f>RA!J20</f>
        <v>7.7536677749746898</v>
      </c>
      <c r="I16" s="20">
        <f>VLOOKUP(B16,RMS!B:D,3,FALSE)</f>
        <v>853821.28060000006</v>
      </c>
      <c r="J16" s="21">
        <f>VLOOKUP(B16,RMS!B:E,4,FALSE)</f>
        <v>787618.8652</v>
      </c>
      <c r="K16" s="22">
        <f t="shared" si="1"/>
        <v>5.4299999959766865E-2</v>
      </c>
      <c r="L16" s="22">
        <f t="shared" si="2"/>
        <v>0</v>
      </c>
    </row>
    <row r="17" spans="1:12" x14ac:dyDescent="0.15">
      <c r="A17" s="40"/>
      <c r="B17" s="12">
        <v>26</v>
      </c>
      <c r="C17" s="37" t="s">
        <v>19</v>
      </c>
      <c r="D17" s="37"/>
      <c r="E17" s="15">
        <f>VLOOKUP(C17,RA!B20:D52,3,0)</f>
        <v>325394.69839999999</v>
      </c>
      <c r="F17" s="25">
        <f>VLOOKUP(C17,RA!B21:I56,8,0)</f>
        <v>40125.4378</v>
      </c>
      <c r="G17" s="16">
        <f t="shared" si="0"/>
        <v>285269.26059999998</v>
      </c>
      <c r="H17" s="27">
        <f>RA!J21</f>
        <v>12.331312709549699</v>
      </c>
      <c r="I17" s="20">
        <f>VLOOKUP(B17,RMS!B:D,3,FALSE)</f>
        <v>325394.44932081498</v>
      </c>
      <c r="J17" s="21">
        <f>VLOOKUP(B17,RMS!B:E,4,FALSE)</f>
        <v>285269.26061561197</v>
      </c>
      <c r="K17" s="22">
        <f t="shared" si="1"/>
        <v>0.24907918501412496</v>
      </c>
      <c r="L17" s="22">
        <f t="shared" si="2"/>
        <v>-1.561199314892292E-5</v>
      </c>
    </row>
    <row r="18" spans="1:12" x14ac:dyDescent="0.15">
      <c r="A18" s="40"/>
      <c r="B18" s="12">
        <v>27</v>
      </c>
      <c r="C18" s="37" t="s">
        <v>20</v>
      </c>
      <c r="D18" s="37"/>
      <c r="E18" s="15">
        <f>VLOOKUP(C18,RA!B22:D53,3,0)</f>
        <v>1227700.2201</v>
      </c>
      <c r="F18" s="25">
        <f>VLOOKUP(C18,RA!B22:I57,8,0)</f>
        <v>165257.5246</v>
      </c>
      <c r="G18" s="16">
        <f t="shared" si="0"/>
        <v>1062442.6954999999</v>
      </c>
      <c r="H18" s="27">
        <f>RA!J22</f>
        <v>13.4607391848915</v>
      </c>
      <c r="I18" s="20">
        <f>VLOOKUP(B18,RMS!B:D,3,FALSE)</f>
        <v>1227700.0480666701</v>
      </c>
      <c r="J18" s="21">
        <f>VLOOKUP(B18,RMS!B:E,4,FALSE)</f>
        <v>1062442.6965000001</v>
      </c>
      <c r="K18" s="22">
        <f t="shared" si="1"/>
        <v>0.17203332995995879</v>
      </c>
      <c r="L18" s="22">
        <f t="shared" si="2"/>
        <v>-1.0000001639127731E-3</v>
      </c>
    </row>
    <row r="19" spans="1:12" x14ac:dyDescent="0.15">
      <c r="A19" s="40"/>
      <c r="B19" s="12">
        <v>29</v>
      </c>
      <c r="C19" s="37" t="s">
        <v>21</v>
      </c>
      <c r="D19" s="37"/>
      <c r="E19" s="15">
        <f>VLOOKUP(C19,RA!B22:D54,3,0)</f>
        <v>2634312.4604000002</v>
      </c>
      <c r="F19" s="25">
        <f>VLOOKUP(C19,RA!B23:I58,8,0)</f>
        <v>255997.51370000001</v>
      </c>
      <c r="G19" s="16">
        <f t="shared" si="0"/>
        <v>2378314.9467000002</v>
      </c>
      <c r="H19" s="27">
        <f>RA!J23</f>
        <v>9.7178112903557707</v>
      </c>
      <c r="I19" s="20">
        <f>VLOOKUP(B19,RMS!B:D,3,FALSE)</f>
        <v>2634313.18113248</v>
      </c>
      <c r="J19" s="21">
        <f>VLOOKUP(B19,RMS!B:E,4,FALSE)</f>
        <v>2378314.9886914501</v>
      </c>
      <c r="K19" s="22">
        <f t="shared" si="1"/>
        <v>-0.72073247982189059</v>
      </c>
      <c r="L19" s="22">
        <f t="shared" si="2"/>
        <v>-4.1991449892520905E-2</v>
      </c>
    </row>
    <row r="20" spans="1:12" x14ac:dyDescent="0.15">
      <c r="A20" s="40"/>
      <c r="B20" s="12">
        <v>31</v>
      </c>
      <c r="C20" s="37" t="s">
        <v>22</v>
      </c>
      <c r="D20" s="37"/>
      <c r="E20" s="15">
        <f>VLOOKUP(C20,RA!B24:D55,3,0)</f>
        <v>292406.89750000002</v>
      </c>
      <c r="F20" s="25">
        <f>VLOOKUP(C20,RA!B24:I59,8,0)</f>
        <v>57955.567600000002</v>
      </c>
      <c r="G20" s="16">
        <f t="shared" si="0"/>
        <v>234451.32990000001</v>
      </c>
      <c r="H20" s="27">
        <f>RA!J24</f>
        <v>19.820178010677701</v>
      </c>
      <c r="I20" s="20">
        <f>VLOOKUP(B20,RMS!B:D,3,FALSE)</f>
        <v>292406.86785607698</v>
      </c>
      <c r="J20" s="21">
        <f>VLOOKUP(B20,RMS!B:E,4,FALSE)</f>
        <v>234451.31810505601</v>
      </c>
      <c r="K20" s="22">
        <f t="shared" si="1"/>
        <v>2.9643923044204712E-2</v>
      </c>
      <c r="L20" s="22">
        <f t="shared" si="2"/>
        <v>1.1794944002758712E-2</v>
      </c>
    </row>
    <row r="21" spans="1:12" x14ac:dyDescent="0.15">
      <c r="A21" s="40"/>
      <c r="B21" s="12">
        <v>32</v>
      </c>
      <c r="C21" s="37" t="s">
        <v>23</v>
      </c>
      <c r="D21" s="37"/>
      <c r="E21" s="15">
        <f>VLOOKUP(C21,RA!B24:D56,3,0)</f>
        <v>238742.8474</v>
      </c>
      <c r="F21" s="25">
        <f>VLOOKUP(C21,RA!B25:I60,8,0)</f>
        <v>22356.8321</v>
      </c>
      <c r="G21" s="16">
        <f t="shared" si="0"/>
        <v>216386.0153</v>
      </c>
      <c r="H21" s="27">
        <f>RA!J25</f>
        <v>9.3643987007252196</v>
      </c>
      <c r="I21" s="20">
        <f>VLOOKUP(B21,RMS!B:D,3,FALSE)</f>
        <v>238742.85817148499</v>
      </c>
      <c r="J21" s="21">
        <f>VLOOKUP(B21,RMS!B:E,4,FALSE)</f>
        <v>216386.008641817</v>
      </c>
      <c r="K21" s="22">
        <f t="shared" si="1"/>
        <v>-1.0771484987344593E-2</v>
      </c>
      <c r="L21" s="22">
        <f t="shared" si="2"/>
        <v>6.6581830033101141E-3</v>
      </c>
    </row>
    <row r="22" spans="1:12" x14ac:dyDescent="0.15">
      <c r="A22" s="40"/>
      <c r="B22" s="12">
        <v>33</v>
      </c>
      <c r="C22" s="37" t="s">
        <v>24</v>
      </c>
      <c r="D22" s="37"/>
      <c r="E22" s="15">
        <f>VLOOKUP(C22,RA!B26:D57,3,0)</f>
        <v>544071.49439999997</v>
      </c>
      <c r="F22" s="25">
        <f>VLOOKUP(C22,RA!B26:I61,8,0)</f>
        <v>114001.08620000001</v>
      </c>
      <c r="G22" s="16">
        <f t="shared" si="0"/>
        <v>430070.40819999995</v>
      </c>
      <c r="H22" s="27">
        <f>RA!J26</f>
        <v>20.953328261705799</v>
      </c>
      <c r="I22" s="20">
        <f>VLOOKUP(B22,RMS!B:D,3,FALSE)</f>
        <v>544071.491126518</v>
      </c>
      <c r="J22" s="21">
        <f>VLOOKUP(B22,RMS!B:E,4,FALSE)</f>
        <v>430070.42036559602</v>
      </c>
      <c r="K22" s="22">
        <f t="shared" si="1"/>
        <v>3.2734819687902927E-3</v>
      </c>
      <c r="L22" s="22">
        <f t="shared" si="2"/>
        <v>-1.2165596068371087E-2</v>
      </c>
    </row>
    <row r="23" spans="1:12" x14ac:dyDescent="0.15">
      <c r="A23" s="40"/>
      <c r="B23" s="12">
        <v>34</v>
      </c>
      <c r="C23" s="37" t="s">
        <v>25</v>
      </c>
      <c r="D23" s="37"/>
      <c r="E23" s="15">
        <f>VLOOKUP(C23,RA!B26:D58,3,0)</f>
        <v>249158.8192</v>
      </c>
      <c r="F23" s="25">
        <f>VLOOKUP(C23,RA!B27:I62,8,0)</f>
        <v>80871.879700000005</v>
      </c>
      <c r="G23" s="16">
        <f t="shared" si="0"/>
        <v>168286.93949999998</v>
      </c>
      <c r="H23" s="27">
        <f>RA!J27</f>
        <v>32.457963944308197</v>
      </c>
      <c r="I23" s="20">
        <f>VLOOKUP(B23,RMS!B:D,3,FALSE)</f>
        <v>249158.70313691901</v>
      </c>
      <c r="J23" s="21">
        <f>VLOOKUP(B23,RMS!B:E,4,FALSE)</f>
        <v>168286.954083691</v>
      </c>
      <c r="K23" s="22">
        <f t="shared" si="1"/>
        <v>0.11606308098998852</v>
      </c>
      <c r="L23" s="22">
        <f t="shared" si="2"/>
        <v>-1.4583691023290157E-2</v>
      </c>
    </row>
    <row r="24" spans="1:12" x14ac:dyDescent="0.15">
      <c r="A24" s="40"/>
      <c r="B24" s="12">
        <v>35</v>
      </c>
      <c r="C24" s="37" t="s">
        <v>26</v>
      </c>
      <c r="D24" s="37"/>
      <c r="E24" s="15">
        <f>VLOOKUP(C24,RA!B28:D59,3,0)</f>
        <v>780100.74179999996</v>
      </c>
      <c r="F24" s="25">
        <f>VLOOKUP(C24,RA!B28:I63,8,0)</f>
        <v>58414.954700000002</v>
      </c>
      <c r="G24" s="16">
        <f t="shared" si="0"/>
        <v>721685.78709999996</v>
      </c>
      <c r="H24" s="27">
        <f>RA!J28</f>
        <v>7.4881296183892498</v>
      </c>
      <c r="I24" s="20">
        <f>VLOOKUP(B24,RMS!B:D,3,FALSE)</f>
        <v>780100.74164513301</v>
      </c>
      <c r="J24" s="21">
        <f>VLOOKUP(B24,RMS!B:E,4,FALSE)</f>
        <v>721685.80786814203</v>
      </c>
      <c r="K24" s="22">
        <f t="shared" si="1"/>
        <v>1.548669533804059E-4</v>
      </c>
      <c r="L24" s="22">
        <f t="shared" si="2"/>
        <v>-2.0768142072483897E-2</v>
      </c>
    </row>
    <row r="25" spans="1:12" x14ac:dyDescent="0.15">
      <c r="A25" s="40"/>
      <c r="B25" s="12">
        <v>36</v>
      </c>
      <c r="C25" s="37" t="s">
        <v>27</v>
      </c>
      <c r="D25" s="37"/>
      <c r="E25" s="15">
        <f>VLOOKUP(C25,RA!B28:D60,3,0)</f>
        <v>478493.00540000002</v>
      </c>
      <c r="F25" s="25">
        <f>VLOOKUP(C25,RA!B29:I64,8,0)</f>
        <v>72688.072899999999</v>
      </c>
      <c r="G25" s="16">
        <f t="shared" si="0"/>
        <v>405804.9325</v>
      </c>
      <c r="H25" s="27">
        <f>RA!J29</f>
        <v>15.1910418918738</v>
      </c>
      <c r="I25" s="20">
        <f>VLOOKUP(B25,RMS!B:D,3,FALSE)</f>
        <v>478493.00478318601</v>
      </c>
      <c r="J25" s="21">
        <f>VLOOKUP(B25,RMS!B:E,4,FALSE)</f>
        <v>405804.93059243099</v>
      </c>
      <c r="K25" s="22">
        <f t="shared" si="1"/>
        <v>6.1681400984525681E-4</v>
      </c>
      <c r="L25" s="22">
        <f t="shared" si="2"/>
        <v>1.9075690070167184E-3</v>
      </c>
    </row>
    <row r="26" spans="1:12" x14ac:dyDescent="0.15">
      <c r="A26" s="40"/>
      <c r="B26" s="12">
        <v>37</v>
      </c>
      <c r="C26" s="37" t="s">
        <v>28</v>
      </c>
      <c r="D26" s="37"/>
      <c r="E26" s="15">
        <f>VLOOKUP(C26,RA!B30:D61,3,0)</f>
        <v>1009015.7794</v>
      </c>
      <c r="F26" s="25">
        <f>VLOOKUP(C26,RA!B30:I65,8,0)</f>
        <v>127776.6134</v>
      </c>
      <c r="G26" s="16">
        <f t="shared" si="0"/>
        <v>881239.16599999997</v>
      </c>
      <c r="H26" s="27">
        <f>RA!J30</f>
        <v>12.6634901067633</v>
      </c>
      <c r="I26" s="20">
        <f>VLOOKUP(B26,RMS!B:D,3,FALSE)</f>
        <v>1009015.73275221</v>
      </c>
      <c r="J26" s="21">
        <f>VLOOKUP(B26,RMS!B:E,4,FALSE)</f>
        <v>881239.14787683706</v>
      </c>
      <c r="K26" s="22">
        <f t="shared" si="1"/>
        <v>4.6647790004499257E-2</v>
      </c>
      <c r="L26" s="22">
        <f t="shared" si="2"/>
        <v>1.8123162910342216E-2</v>
      </c>
    </row>
    <row r="27" spans="1:12" x14ac:dyDescent="0.15">
      <c r="A27" s="40"/>
      <c r="B27" s="12">
        <v>38</v>
      </c>
      <c r="C27" s="37" t="s">
        <v>29</v>
      </c>
      <c r="D27" s="37"/>
      <c r="E27" s="15">
        <f>VLOOKUP(C27,RA!B30:D62,3,0)</f>
        <v>597040.89060000004</v>
      </c>
      <c r="F27" s="25">
        <f>VLOOKUP(C27,RA!B31:I66,8,0)</f>
        <v>36823.7546</v>
      </c>
      <c r="G27" s="16">
        <f t="shared" si="0"/>
        <v>560217.13600000006</v>
      </c>
      <c r="H27" s="27">
        <f>RA!J31</f>
        <v>6.1677106509394601</v>
      </c>
      <c r="I27" s="20">
        <f>VLOOKUP(B27,RMS!B:D,3,FALSE)</f>
        <v>597040.88857256598</v>
      </c>
      <c r="J27" s="21">
        <f>VLOOKUP(B27,RMS!B:E,4,FALSE)</f>
        <v>560217.10540531005</v>
      </c>
      <c r="K27" s="22">
        <f t="shared" si="1"/>
        <v>2.0274340640753508E-3</v>
      </c>
      <c r="L27" s="22">
        <f t="shared" si="2"/>
        <v>3.0594690004363656E-2</v>
      </c>
    </row>
    <row r="28" spans="1:12" x14ac:dyDescent="0.15">
      <c r="A28" s="40"/>
      <c r="B28" s="12">
        <v>39</v>
      </c>
      <c r="C28" s="37" t="s">
        <v>30</v>
      </c>
      <c r="D28" s="37"/>
      <c r="E28" s="15">
        <f>VLOOKUP(C28,RA!B32:D63,3,0)</f>
        <v>125578.7442</v>
      </c>
      <c r="F28" s="25">
        <f>VLOOKUP(C28,RA!B32:I67,8,0)</f>
        <v>35066.769</v>
      </c>
      <c r="G28" s="16">
        <f t="shared" si="0"/>
        <v>90511.975200000001</v>
      </c>
      <c r="H28" s="27">
        <f>RA!J32</f>
        <v>27.924127784039399</v>
      </c>
      <c r="I28" s="20">
        <f>VLOOKUP(B28,RMS!B:D,3,FALSE)</f>
        <v>125578.628743045</v>
      </c>
      <c r="J28" s="21">
        <f>VLOOKUP(B28,RMS!B:E,4,FALSE)</f>
        <v>90511.968737451301</v>
      </c>
      <c r="K28" s="22">
        <f t="shared" si="1"/>
        <v>0.11545695499808062</v>
      </c>
      <c r="L28" s="22">
        <f t="shared" si="2"/>
        <v>6.462548699346371E-3</v>
      </c>
    </row>
    <row r="29" spans="1:12" x14ac:dyDescent="0.15">
      <c r="A29" s="40"/>
      <c r="B29" s="12">
        <v>40</v>
      </c>
      <c r="C29" s="37" t="s">
        <v>31</v>
      </c>
      <c r="D29" s="37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</row>
    <row r="30" spans="1:12" x14ac:dyDescent="0.15">
      <c r="A30" s="40"/>
      <c r="B30" s="12">
        <v>41</v>
      </c>
      <c r="C30" s="37" t="s">
        <v>36</v>
      </c>
      <c r="D30" s="37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40"/>
      <c r="B31" s="12">
        <v>42</v>
      </c>
      <c r="C31" s="37" t="s">
        <v>32</v>
      </c>
      <c r="D31" s="37"/>
      <c r="E31" s="15">
        <f>VLOOKUP(C31,RA!B34:D66,3,0)</f>
        <v>173876.7285</v>
      </c>
      <c r="F31" s="25">
        <f>VLOOKUP(C31,RA!B35:I70,8,0)</f>
        <v>18638.091499999999</v>
      </c>
      <c r="G31" s="16">
        <f t="shared" si="0"/>
        <v>155238.63699999999</v>
      </c>
      <c r="H31" s="27">
        <f>RA!J35</f>
        <v>10.7191408883679</v>
      </c>
      <c r="I31" s="20">
        <f>VLOOKUP(B31,RMS!B:D,3,FALSE)</f>
        <v>173876.728</v>
      </c>
      <c r="J31" s="21">
        <f>VLOOKUP(B31,RMS!B:E,4,FALSE)</f>
        <v>155238.62969999999</v>
      </c>
      <c r="K31" s="22">
        <f t="shared" si="1"/>
        <v>4.999999946448952E-4</v>
      </c>
      <c r="L31" s="22">
        <f t="shared" si="2"/>
        <v>7.299999997485429E-3</v>
      </c>
    </row>
    <row r="32" spans="1:12" x14ac:dyDescent="0.15">
      <c r="A32" s="40"/>
      <c r="B32" s="12">
        <v>71</v>
      </c>
      <c r="C32" s="37" t="s">
        <v>37</v>
      </c>
      <c r="D32" s="37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40"/>
      <c r="B33" s="12">
        <v>72</v>
      </c>
      <c r="C33" s="37" t="s">
        <v>38</v>
      </c>
      <c r="D33" s="37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40"/>
      <c r="B34" s="12">
        <v>73</v>
      </c>
      <c r="C34" s="37" t="s">
        <v>39</v>
      </c>
      <c r="D34" s="37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40"/>
      <c r="B35" s="12">
        <v>75</v>
      </c>
      <c r="C35" s="37" t="s">
        <v>33</v>
      </c>
      <c r="D35" s="37"/>
      <c r="E35" s="15">
        <f>VLOOKUP(C35,RA!B8:D70,3,0)</f>
        <v>206354.71049999999</v>
      </c>
      <c r="F35" s="25">
        <f>VLOOKUP(C35,RA!B8:I74,8,0)</f>
        <v>10587.533600000001</v>
      </c>
      <c r="G35" s="16">
        <f t="shared" si="0"/>
        <v>195767.17689999999</v>
      </c>
      <c r="H35" s="27">
        <f>RA!J39</f>
        <v>5.1307448104025699</v>
      </c>
      <c r="I35" s="20">
        <f>VLOOKUP(B35,RMS!B:D,3,FALSE)</f>
        <v>206354.709401709</v>
      </c>
      <c r="J35" s="21">
        <f>VLOOKUP(B35,RMS!B:E,4,FALSE)</f>
        <v>195767.17504273501</v>
      </c>
      <c r="K35" s="22">
        <f t="shared" si="1"/>
        <v>1.0982909880112857E-3</v>
      </c>
      <c r="L35" s="22">
        <f t="shared" si="2"/>
        <v>1.8572649860288948E-3</v>
      </c>
    </row>
    <row r="36" spans="1:12" x14ac:dyDescent="0.15">
      <c r="A36" s="40"/>
      <c r="B36" s="12">
        <v>76</v>
      </c>
      <c r="C36" s="37" t="s">
        <v>34</v>
      </c>
      <c r="D36" s="37"/>
      <c r="E36" s="15">
        <f>VLOOKUP(C36,RA!B8:D71,3,0)</f>
        <v>518338.56290000002</v>
      </c>
      <c r="F36" s="25">
        <f>VLOOKUP(C36,RA!B8:I75,8,0)</f>
        <v>32567.201099999998</v>
      </c>
      <c r="G36" s="16">
        <f t="shared" si="0"/>
        <v>485771.36180000001</v>
      </c>
      <c r="H36" s="27">
        <f>RA!J40</f>
        <v>6.28299791506792</v>
      </c>
      <c r="I36" s="20">
        <f>VLOOKUP(B36,RMS!B:D,3,FALSE)</f>
        <v>518338.55382735003</v>
      </c>
      <c r="J36" s="21">
        <f>VLOOKUP(B36,RMS!B:E,4,FALSE)</f>
        <v>485771.36125042703</v>
      </c>
      <c r="K36" s="22">
        <f t="shared" si="1"/>
        <v>9.0726499911397696E-3</v>
      </c>
      <c r="L36" s="22">
        <f t="shared" si="2"/>
        <v>5.4957298561930656E-4</v>
      </c>
    </row>
    <row r="37" spans="1:12" x14ac:dyDescent="0.15">
      <c r="A37" s="40"/>
      <c r="B37" s="12">
        <v>77</v>
      </c>
      <c r="C37" s="37" t="s">
        <v>40</v>
      </c>
      <c r="D37" s="37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40"/>
      <c r="B38" s="12">
        <v>78</v>
      </c>
      <c r="C38" s="37" t="s">
        <v>41</v>
      </c>
      <c r="D38" s="37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s="35" customFormat="1" x14ac:dyDescent="0.15">
      <c r="A39" s="40"/>
      <c r="B39" s="12">
        <v>9101</v>
      </c>
      <c r="C39" s="37" t="s">
        <v>72</v>
      </c>
      <c r="D39" s="37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</row>
    <row r="40" spans="1:12" x14ac:dyDescent="0.15">
      <c r="A40" s="40"/>
      <c r="B40" s="12">
        <v>99</v>
      </c>
      <c r="C40" s="37" t="s">
        <v>35</v>
      </c>
      <c r="D40" s="37"/>
      <c r="E40" s="15">
        <f>VLOOKUP(C40,RA!B8:D74,3,0)</f>
        <v>20433.367399999999</v>
      </c>
      <c r="F40" s="25">
        <f>VLOOKUP(C40,RA!B8:I78,8,0)</f>
        <v>2731.9124000000002</v>
      </c>
      <c r="G40" s="16">
        <f t="shared" si="0"/>
        <v>17701.454999999998</v>
      </c>
      <c r="H40" s="27">
        <f>RA!J43</f>
        <v>0</v>
      </c>
      <c r="I40" s="20">
        <f>VLOOKUP(B40,RMS!B:D,3,FALSE)</f>
        <v>20433.367370093001</v>
      </c>
      <c r="J40" s="21">
        <f>VLOOKUP(B40,RMS!B:E,4,FALSE)</f>
        <v>17701.455260570299</v>
      </c>
      <c r="K40" s="22">
        <f t="shared" si="1"/>
        <v>2.9906997951911762E-5</v>
      </c>
      <c r="L40" s="22">
        <f t="shared" si="2"/>
        <v>-2.6057030117954127E-4</v>
      </c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workbookViewId="0">
      <selection sqref="A1:W44"/>
    </sheetView>
  </sheetViews>
  <sheetFormatPr defaultRowHeight="11.25" x14ac:dyDescent="0.15"/>
  <cols>
    <col min="1" max="1" width="7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 x14ac:dyDescent="0.2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5" t="s">
        <v>47</v>
      </c>
      <c r="W1" s="43"/>
    </row>
    <row r="2" spans="1:23" ht="12.75" x14ac:dyDescent="0.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5"/>
      <c r="W2" s="43"/>
    </row>
    <row r="3" spans="1:23" ht="23.25" thickBot="1" x14ac:dyDescent="0.2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6" t="s">
        <v>48</v>
      </c>
      <c r="W3" s="43"/>
    </row>
    <row r="4" spans="1:23" ht="15" thickTop="1" thickBot="1" x14ac:dyDescent="0.2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4"/>
      <c r="W4" s="43"/>
    </row>
    <row r="5" spans="1:23" ht="15" thickTop="1" thickBot="1" x14ac:dyDescent="0.25">
      <c r="A5" s="57"/>
      <c r="B5" s="58"/>
      <c r="C5" s="59"/>
      <c r="D5" s="60" t="s">
        <v>0</v>
      </c>
      <c r="E5" s="60" t="s">
        <v>60</v>
      </c>
      <c r="F5" s="60" t="s">
        <v>61</v>
      </c>
      <c r="G5" s="60" t="s">
        <v>49</v>
      </c>
      <c r="H5" s="60" t="s">
        <v>50</v>
      </c>
      <c r="I5" s="60" t="s">
        <v>1</v>
      </c>
      <c r="J5" s="60" t="s">
        <v>2</v>
      </c>
      <c r="K5" s="60" t="s">
        <v>51</v>
      </c>
      <c r="L5" s="60" t="s">
        <v>52</v>
      </c>
      <c r="M5" s="60" t="s">
        <v>53</v>
      </c>
      <c r="N5" s="60" t="s">
        <v>54</v>
      </c>
      <c r="O5" s="60" t="s">
        <v>55</v>
      </c>
      <c r="P5" s="60" t="s">
        <v>62</v>
      </c>
      <c r="Q5" s="60" t="s">
        <v>63</v>
      </c>
      <c r="R5" s="60" t="s">
        <v>56</v>
      </c>
      <c r="S5" s="60" t="s">
        <v>57</v>
      </c>
      <c r="T5" s="60" t="s">
        <v>58</v>
      </c>
      <c r="U5" s="61" t="s">
        <v>59</v>
      </c>
      <c r="V5" s="54"/>
      <c r="W5" s="54"/>
    </row>
    <row r="6" spans="1:23" ht="14.25" thickBot="1" x14ac:dyDescent="0.2">
      <c r="A6" s="62" t="s">
        <v>3</v>
      </c>
      <c r="B6" s="44" t="s">
        <v>4</v>
      </c>
      <c r="C6" s="45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4.25" thickBot="1" x14ac:dyDescent="0.2">
      <c r="A7" s="46" t="s">
        <v>5</v>
      </c>
      <c r="B7" s="47"/>
      <c r="C7" s="48"/>
      <c r="D7" s="64">
        <v>15926135.3235</v>
      </c>
      <c r="E7" s="64">
        <v>18240925</v>
      </c>
      <c r="F7" s="65">
        <v>87.309910673389695</v>
      </c>
      <c r="G7" s="64">
        <v>13728366.2574</v>
      </c>
      <c r="H7" s="65">
        <v>16.008962937708201</v>
      </c>
      <c r="I7" s="64">
        <v>2011693.5878000001</v>
      </c>
      <c r="J7" s="65">
        <v>12.6313983081107</v>
      </c>
      <c r="K7" s="64">
        <v>1590309.5042999999</v>
      </c>
      <c r="L7" s="65">
        <v>11.5841133204235</v>
      </c>
      <c r="M7" s="65">
        <v>0.26496985798087103</v>
      </c>
      <c r="N7" s="64">
        <v>31192341.673900001</v>
      </c>
      <c r="O7" s="64">
        <v>3713475709.0272999</v>
      </c>
      <c r="P7" s="64">
        <v>961545</v>
      </c>
      <c r="Q7" s="64">
        <v>911148</v>
      </c>
      <c r="R7" s="65">
        <v>5.5311541044923596</v>
      </c>
      <c r="S7" s="64">
        <v>16.5630681075769</v>
      </c>
      <c r="T7" s="64">
        <v>16.754913966117499</v>
      </c>
      <c r="U7" s="66">
        <v>-1.15827488780798</v>
      </c>
      <c r="V7" s="54"/>
      <c r="W7" s="54"/>
    </row>
    <row r="8" spans="1:23" ht="14.25" thickBot="1" x14ac:dyDescent="0.2">
      <c r="A8" s="49">
        <v>41822</v>
      </c>
      <c r="B8" s="52" t="s">
        <v>6</v>
      </c>
      <c r="C8" s="53"/>
      <c r="D8" s="67">
        <v>604845.03</v>
      </c>
      <c r="E8" s="67">
        <v>625582</v>
      </c>
      <c r="F8" s="68">
        <v>96.685171568235702</v>
      </c>
      <c r="G8" s="67">
        <v>524752.83510000003</v>
      </c>
      <c r="H8" s="68">
        <v>15.262841769065799</v>
      </c>
      <c r="I8" s="67">
        <v>133182.8235</v>
      </c>
      <c r="J8" s="68">
        <v>22.019330058808599</v>
      </c>
      <c r="K8" s="67">
        <v>75421.302200000006</v>
      </c>
      <c r="L8" s="68">
        <v>14.372728864938299</v>
      </c>
      <c r="M8" s="68">
        <v>0.76585155142017702</v>
      </c>
      <c r="N8" s="67">
        <v>1201964.4334</v>
      </c>
      <c r="O8" s="67">
        <v>141786606.42550001</v>
      </c>
      <c r="P8" s="67">
        <v>29194</v>
      </c>
      <c r="Q8" s="67">
        <v>25101</v>
      </c>
      <c r="R8" s="68">
        <v>16.306123262021401</v>
      </c>
      <c r="S8" s="67">
        <v>20.7181280400082</v>
      </c>
      <c r="T8" s="67">
        <v>23.7886699095654</v>
      </c>
      <c r="U8" s="69">
        <v>-14.820556488634899</v>
      </c>
      <c r="V8" s="54"/>
      <c r="W8" s="54"/>
    </row>
    <row r="9" spans="1:23" ht="12" customHeight="1" thickBot="1" x14ac:dyDescent="0.2">
      <c r="A9" s="50"/>
      <c r="B9" s="52" t="s">
        <v>7</v>
      </c>
      <c r="C9" s="53"/>
      <c r="D9" s="67">
        <v>167195.7543</v>
      </c>
      <c r="E9" s="67">
        <v>129366</v>
      </c>
      <c r="F9" s="68">
        <v>129.24242405268799</v>
      </c>
      <c r="G9" s="67">
        <v>100669.5359</v>
      </c>
      <c r="H9" s="68">
        <v>66.083763876773801</v>
      </c>
      <c r="I9" s="67">
        <v>27154.8616</v>
      </c>
      <c r="J9" s="68">
        <v>16.241358348894401</v>
      </c>
      <c r="K9" s="67">
        <v>20328.265299999999</v>
      </c>
      <c r="L9" s="68">
        <v>20.1930654773188</v>
      </c>
      <c r="M9" s="68">
        <v>0.33581794605956899</v>
      </c>
      <c r="N9" s="67">
        <v>270554.56109999999</v>
      </c>
      <c r="O9" s="67">
        <v>23775997.8215</v>
      </c>
      <c r="P9" s="67">
        <v>6419</v>
      </c>
      <c r="Q9" s="67">
        <v>5591</v>
      </c>
      <c r="R9" s="68">
        <v>14.8095152924343</v>
      </c>
      <c r="S9" s="67">
        <v>26.047009549774099</v>
      </c>
      <c r="T9" s="67">
        <v>18.4866404578787</v>
      </c>
      <c r="U9" s="69">
        <v>29.025862172193001</v>
      </c>
      <c r="V9" s="54"/>
      <c r="W9" s="54"/>
    </row>
    <row r="10" spans="1:23" ht="14.25" thickBot="1" x14ac:dyDescent="0.2">
      <c r="A10" s="50"/>
      <c r="B10" s="52" t="s">
        <v>8</v>
      </c>
      <c r="C10" s="53"/>
      <c r="D10" s="67">
        <v>178198.91639999999</v>
      </c>
      <c r="E10" s="67">
        <v>193378</v>
      </c>
      <c r="F10" s="68">
        <v>92.150563352604806</v>
      </c>
      <c r="G10" s="67">
        <v>148833.01019999999</v>
      </c>
      <c r="H10" s="68">
        <v>19.730774886927598</v>
      </c>
      <c r="I10" s="67">
        <v>47196.643300000003</v>
      </c>
      <c r="J10" s="68">
        <v>26.4853705361813</v>
      </c>
      <c r="K10" s="67">
        <v>34128.072999999997</v>
      </c>
      <c r="L10" s="68">
        <v>22.930445977098199</v>
      </c>
      <c r="M10" s="68">
        <v>0.38292728394011599</v>
      </c>
      <c r="N10" s="67">
        <v>348529.44799999997</v>
      </c>
      <c r="O10" s="67">
        <v>35926520.284199998</v>
      </c>
      <c r="P10" s="67">
        <v>91253</v>
      </c>
      <c r="Q10" s="67">
        <v>87306</v>
      </c>
      <c r="R10" s="68">
        <v>4.52088058094518</v>
      </c>
      <c r="S10" s="67">
        <v>1.9528006355955401</v>
      </c>
      <c r="T10" s="67">
        <v>1.9509602043387599</v>
      </c>
      <c r="U10" s="69">
        <v>9.4245732167053994E-2</v>
      </c>
      <c r="V10" s="54"/>
      <c r="W10" s="54"/>
    </row>
    <row r="11" spans="1:23" ht="14.25" thickBot="1" x14ac:dyDescent="0.2">
      <c r="A11" s="50"/>
      <c r="B11" s="52" t="s">
        <v>9</v>
      </c>
      <c r="C11" s="53"/>
      <c r="D11" s="67">
        <v>63290.783600000002</v>
      </c>
      <c r="E11" s="67">
        <v>59060</v>
      </c>
      <c r="F11" s="68">
        <v>107.16353471046401</v>
      </c>
      <c r="G11" s="67">
        <v>52888.897599999997</v>
      </c>
      <c r="H11" s="68">
        <v>19.667428273263901</v>
      </c>
      <c r="I11" s="67">
        <v>9239.5192999999999</v>
      </c>
      <c r="J11" s="68">
        <v>14.5985225248499</v>
      </c>
      <c r="K11" s="67">
        <v>12014.3838</v>
      </c>
      <c r="L11" s="68">
        <v>22.716268149253299</v>
      </c>
      <c r="M11" s="68">
        <v>-0.230961865892781</v>
      </c>
      <c r="N11" s="67">
        <v>126294.26700000001</v>
      </c>
      <c r="O11" s="67">
        <v>15226830.4639</v>
      </c>
      <c r="P11" s="67">
        <v>3456</v>
      </c>
      <c r="Q11" s="67">
        <v>3295</v>
      </c>
      <c r="R11" s="68">
        <v>4.8861911987860402</v>
      </c>
      <c r="S11" s="67">
        <v>18.313305439814801</v>
      </c>
      <c r="T11" s="67">
        <v>19.120935781487098</v>
      </c>
      <c r="U11" s="69">
        <v>-4.4100741088303099</v>
      </c>
      <c r="V11" s="54"/>
      <c r="W11" s="54"/>
    </row>
    <row r="12" spans="1:23" ht="14.25" thickBot="1" x14ac:dyDescent="0.2">
      <c r="A12" s="50"/>
      <c r="B12" s="52" t="s">
        <v>10</v>
      </c>
      <c r="C12" s="53"/>
      <c r="D12" s="67">
        <v>193113.97029999999</v>
      </c>
      <c r="E12" s="67">
        <v>226627</v>
      </c>
      <c r="F12" s="68">
        <v>85.212251982332205</v>
      </c>
      <c r="G12" s="67">
        <v>185121.02789999999</v>
      </c>
      <c r="H12" s="68">
        <v>4.3176847550337403</v>
      </c>
      <c r="I12" s="67">
        <v>37534.212899999999</v>
      </c>
      <c r="J12" s="68">
        <v>19.436301186129199</v>
      </c>
      <c r="K12" s="67">
        <v>-4045.8224</v>
      </c>
      <c r="L12" s="68">
        <v>-2.1855012614696099</v>
      </c>
      <c r="M12" s="68">
        <v>-10.2772764568212</v>
      </c>
      <c r="N12" s="67">
        <v>410859.80790000001</v>
      </c>
      <c r="O12" s="67">
        <v>45300292.155299999</v>
      </c>
      <c r="P12" s="67">
        <v>2680</v>
      </c>
      <c r="Q12" s="67">
        <v>2239</v>
      </c>
      <c r="R12" s="68">
        <v>19.696292987941</v>
      </c>
      <c r="S12" s="67">
        <v>72.057451604477606</v>
      </c>
      <c r="T12" s="67">
        <v>97.251379008485898</v>
      </c>
      <c r="U12" s="69">
        <v>-34.963666967154801</v>
      </c>
      <c r="V12" s="54"/>
      <c r="W12" s="54"/>
    </row>
    <row r="13" spans="1:23" ht="14.25" thickBot="1" x14ac:dyDescent="0.2">
      <c r="A13" s="50"/>
      <c r="B13" s="52" t="s">
        <v>11</v>
      </c>
      <c r="C13" s="53"/>
      <c r="D13" s="67">
        <v>303500.62040000001</v>
      </c>
      <c r="E13" s="67">
        <v>344900</v>
      </c>
      <c r="F13" s="68">
        <v>87.996700608872104</v>
      </c>
      <c r="G13" s="67">
        <v>285598.7169</v>
      </c>
      <c r="H13" s="68">
        <v>6.2682016552154698</v>
      </c>
      <c r="I13" s="67">
        <v>79847.626799999998</v>
      </c>
      <c r="J13" s="68">
        <v>26.3088842107685</v>
      </c>
      <c r="K13" s="67">
        <v>50944.406900000002</v>
      </c>
      <c r="L13" s="68">
        <v>17.837757624743698</v>
      </c>
      <c r="M13" s="68">
        <v>0.56734824603483602</v>
      </c>
      <c r="N13" s="67">
        <v>587051.83310000005</v>
      </c>
      <c r="O13" s="67">
        <v>71116288.9384</v>
      </c>
      <c r="P13" s="67">
        <v>13700</v>
      </c>
      <c r="Q13" s="67">
        <v>11146</v>
      </c>
      <c r="R13" s="68">
        <v>22.9140498833662</v>
      </c>
      <c r="S13" s="67">
        <v>22.153329956204399</v>
      </c>
      <c r="T13" s="67">
        <v>25.439728395837101</v>
      </c>
      <c r="U13" s="69">
        <v>-14.834783060287901</v>
      </c>
      <c r="V13" s="54"/>
      <c r="W13" s="54"/>
    </row>
    <row r="14" spans="1:23" ht="14.25" thickBot="1" x14ac:dyDescent="0.2">
      <c r="A14" s="50"/>
      <c r="B14" s="52" t="s">
        <v>12</v>
      </c>
      <c r="C14" s="53"/>
      <c r="D14" s="67">
        <v>172423.4976</v>
      </c>
      <c r="E14" s="67">
        <v>159345</v>
      </c>
      <c r="F14" s="68">
        <v>108.20766111268</v>
      </c>
      <c r="G14" s="67">
        <v>151569.77050000001</v>
      </c>
      <c r="H14" s="68">
        <v>13.758500148946201</v>
      </c>
      <c r="I14" s="67">
        <v>16528.602900000002</v>
      </c>
      <c r="J14" s="68">
        <v>9.5860501208160205</v>
      </c>
      <c r="K14" s="67">
        <v>17573.0393</v>
      </c>
      <c r="L14" s="68">
        <v>11.5940264618927</v>
      </c>
      <c r="M14" s="68">
        <v>-5.9434021751717997E-2</v>
      </c>
      <c r="N14" s="67">
        <v>324640.03279999999</v>
      </c>
      <c r="O14" s="67">
        <v>33095748.234999999</v>
      </c>
      <c r="P14" s="67">
        <v>3427</v>
      </c>
      <c r="Q14" s="67">
        <v>3149</v>
      </c>
      <c r="R14" s="68">
        <v>8.8281994283899703</v>
      </c>
      <c r="S14" s="67">
        <v>50.313247038225903</v>
      </c>
      <c r="T14" s="67">
        <v>48.338055001587797</v>
      </c>
      <c r="U14" s="69">
        <v>3.9257892362569602</v>
      </c>
      <c r="V14" s="54"/>
      <c r="W14" s="54"/>
    </row>
    <row r="15" spans="1:23" ht="14.25" thickBot="1" x14ac:dyDescent="0.2">
      <c r="A15" s="50"/>
      <c r="B15" s="52" t="s">
        <v>13</v>
      </c>
      <c r="C15" s="53"/>
      <c r="D15" s="67">
        <v>135347.12469999999</v>
      </c>
      <c r="E15" s="67">
        <v>98005</v>
      </c>
      <c r="F15" s="68">
        <v>138.10226488444499</v>
      </c>
      <c r="G15" s="67">
        <v>90202.171499999997</v>
      </c>
      <c r="H15" s="68">
        <v>50.048632365796202</v>
      </c>
      <c r="I15" s="67">
        <v>15256.8099</v>
      </c>
      <c r="J15" s="68">
        <v>11.2723561241638</v>
      </c>
      <c r="K15" s="67">
        <v>12194.1967</v>
      </c>
      <c r="L15" s="68">
        <v>13.5187396236908</v>
      </c>
      <c r="M15" s="68">
        <v>0.25115333755441199</v>
      </c>
      <c r="N15" s="67">
        <v>264157.62359999999</v>
      </c>
      <c r="O15" s="67">
        <v>26086024.919599999</v>
      </c>
      <c r="P15" s="67">
        <v>7097</v>
      </c>
      <c r="Q15" s="67">
        <v>5664</v>
      </c>
      <c r="R15" s="68">
        <v>25.300141242937801</v>
      </c>
      <c r="S15" s="67">
        <v>19.071033493025201</v>
      </c>
      <c r="T15" s="67">
        <v>22.741966613700601</v>
      </c>
      <c r="U15" s="69">
        <v>-19.248737211949798</v>
      </c>
      <c r="V15" s="54"/>
      <c r="W15" s="54"/>
    </row>
    <row r="16" spans="1:23" ht="14.25" thickBot="1" x14ac:dyDescent="0.2">
      <c r="A16" s="50"/>
      <c r="B16" s="52" t="s">
        <v>14</v>
      </c>
      <c r="C16" s="53"/>
      <c r="D16" s="67">
        <v>845246.59660000005</v>
      </c>
      <c r="E16" s="67">
        <v>941919</v>
      </c>
      <c r="F16" s="68">
        <v>89.736654277066293</v>
      </c>
      <c r="G16" s="67">
        <v>739400.91029999999</v>
      </c>
      <c r="H16" s="68">
        <v>14.3150603178261</v>
      </c>
      <c r="I16" s="67">
        <v>54564.5219</v>
      </c>
      <c r="J16" s="68">
        <v>6.4554559721962201</v>
      </c>
      <c r="K16" s="67">
        <v>61610.781900000002</v>
      </c>
      <c r="L16" s="68">
        <v>8.3325271908310796</v>
      </c>
      <c r="M16" s="68">
        <v>-0.1143673198538</v>
      </c>
      <c r="N16" s="67">
        <v>1669941.6407000001</v>
      </c>
      <c r="O16" s="67">
        <v>188561080.18489999</v>
      </c>
      <c r="P16" s="67">
        <v>64553</v>
      </c>
      <c r="Q16" s="67">
        <v>55642</v>
      </c>
      <c r="R16" s="68">
        <v>16.014880845404502</v>
      </c>
      <c r="S16" s="67">
        <v>13.093839118243899</v>
      </c>
      <c r="T16" s="67">
        <v>14.8214486197477</v>
      </c>
      <c r="U16" s="69">
        <v>-13.194063909771399</v>
      </c>
      <c r="V16" s="54"/>
      <c r="W16" s="54"/>
    </row>
    <row r="17" spans="1:23" ht="12" thickBot="1" x14ac:dyDescent="0.2">
      <c r="A17" s="50"/>
      <c r="B17" s="52" t="s">
        <v>15</v>
      </c>
      <c r="C17" s="53"/>
      <c r="D17" s="67">
        <v>458835.31520000001</v>
      </c>
      <c r="E17" s="67">
        <v>479107</v>
      </c>
      <c r="F17" s="68">
        <v>95.768860651169803</v>
      </c>
      <c r="G17" s="67">
        <v>384164.9964</v>
      </c>
      <c r="H17" s="68">
        <v>19.437043848277099</v>
      </c>
      <c r="I17" s="67">
        <v>57707.0092</v>
      </c>
      <c r="J17" s="68">
        <v>12.576845610684201</v>
      </c>
      <c r="K17" s="67">
        <v>52820.6705</v>
      </c>
      <c r="L17" s="68">
        <v>13.749475094030201</v>
      </c>
      <c r="M17" s="68">
        <v>9.2508077874550995E-2</v>
      </c>
      <c r="N17" s="67">
        <v>917449.33479999995</v>
      </c>
      <c r="O17" s="67">
        <v>191428890.07609999</v>
      </c>
      <c r="P17" s="67">
        <v>12151</v>
      </c>
      <c r="Q17" s="67">
        <v>12809</v>
      </c>
      <c r="R17" s="68">
        <v>-5.1370130377078604</v>
      </c>
      <c r="S17" s="67">
        <v>37.761115562505204</v>
      </c>
      <c r="T17" s="67">
        <v>35.804045561714403</v>
      </c>
      <c r="U17" s="69">
        <v>5.1827653172778598</v>
      </c>
      <c r="V17" s="36"/>
      <c r="W17" s="36"/>
    </row>
    <row r="18" spans="1:23" ht="12" thickBot="1" x14ac:dyDescent="0.2">
      <c r="A18" s="50"/>
      <c r="B18" s="52" t="s">
        <v>16</v>
      </c>
      <c r="C18" s="53"/>
      <c r="D18" s="67">
        <v>1847970.2442000001</v>
      </c>
      <c r="E18" s="67">
        <v>1877227</v>
      </c>
      <c r="F18" s="68">
        <v>98.4414907840128</v>
      </c>
      <c r="G18" s="67">
        <v>1466826.395</v>
      </c>
      <c r="H18" s="68">
        <v>25.984250794723401</v>
      </c>
      <c r="I18" s="67">
        <v>289914.01760000002</v>
      </c>
      <c r="J18" s="68">
        <v>15.6882405715091</v>
      </c>
      <c r="K18" s="67">
        <v>218543.03589999999</v>
      </c>
      <c r="L18" s="68">
        <v>14.8990389486412</v>
      </c>
      <c r="M18" s="68">
        <v>0.32657632583020302</v>
      </c>
      <c r="N18" s="67">
        <v>3609849.8121000002</v>
      </c>
      <c r="O18" s="67">
        <v>466114608.58319998</v>
      </c>
      <c r="P18" s="67">
        <v>96056</v>
      </c>
      <c r="Q18" s="67">
        <v>88876</v>
      </c>
      <c r="R18" s="68">
        <v>8.0786714073540793</v>
      </c>
      <c r="S18" s="67">
        <v>19.238467604314199</v>
      </c>
      <c r="T18" s="67">
        <v>19.8240196217202</v>
      </c>
      <c r="U18" s="69">
        <v>-3.0436520696414</v>
      </c>
      <c r="V18" s="36"/>
      <c r="W18" s="36"/>
    </row>
    <row r="19" spans="1:23" ht="12" thickBot="1" x14ac:dyDescent="0.2">
      <c r="A19" s="50"/>
      <c r="B19" s="52" t="s">
        <v>17</v>
      </c>
      <c r="C19" s="53"/>
      <c r="D19" s="67">
        <v>681326.16720000003</v>
      </c>
      <c r="E19" s="67">
        <v>697755</v>
      </c>
      <c r="F19" s="68">
        <v>97.645472579916998</v>
      </c>
      <c r="G19" s="67">
        <v>354026.69040000002</v>
      </c>
      <c r="H19" s="68">
        <v>92.450508867056897</v>
      </c>
      <c r="I19" s="67">
        <v>45503.724300000002</v>
      </c>
      <c r="J19" s="68">
        <v>6.67869905643043</v>
      </c>
      <c r="K19" s="67">
        <v>53952.159699999997</v>
      </c>
      <c r="L19" s="68">
        <v>15.239574066871</v>
      </c>
      <c r="M19" s="68">
        <v>-0.156591236513559</v>
      </c>
      <c r="N19" s="67">
        <v>1098199.2063</v>
      </c>
      <c r="O19" s="67">
        <v>149835601.67910001</v>
      </c>
      <c r="P19" s="67">
        <v>13164</v>
      </c>
      <c r="Q19" s="67">
        <v>10089</v>
      </c>
      <c r="R19" s="68">
        <v>30.478739220933701</v>
      </c>
      <c r="S19" s="67">
        <v>51.756773564266197</v>
      </c>
      <c r="T19" s="67">
        <v>41.319559827534903</v>
      </c>
      <c r="U19" s="69">
        <v>20.165889443961198</v>
      </c>
      <c r="V19" s="36"/>
      <c r="W19" s="36"/>
    </row>
    <row r="20" spans="1:23" ht="12" thickBot="1" x14ac:dyDescent="0.2">
      <c r="A20" s="50"/>
      <c r="B20" s="52" t="s">
        <v>18</v>
      </c>
      <c r="C20" s="53"/>
      <c r="D20" s="67">
        <v>853821.33490000002</v>
      </c>
      <c r="E20" s="67">
        <v>878873</v>
      </c>
      <c r="F20" s="68">
        <v>97.1495693803314</v>
      </c>
      <c r="G20" s="67">
        <v>767041.64150000003</v>
      </c>
      <c r="H20" s="68">
        <v>11.313557009798901</v>
      </c>
      <c r="I20" s="67">
        <v>66202.469700000001</v>
      </c>
      <c r="J20" s="68">
        <v>7.7536677749746898</v>
      </c>
      <c r="K20" s="67">
        <v>28246.106800000001</v>
      </c>
      <c r="L20" s="68">
        <v>3.6824737109139098</v>
      </c>
      <c r="M20" s="68">
        <v>1.3437732558598099</v>
      </c>
      <c r="N20" s="67">
        <v>1698553.3953</v>
      </c>
      <c r="O20" s="67">
        <v>214444307.13800001</v>
      </c>
      <c r="P20" s="67">
        <v>38013</v>
      </c>
      <c r="Q20" s="67">
        <v>36472</v>
      </c>
      <c r="R20" s="68">
        <v>4.2251590261022098</v>
      </c>
      <c r="S20" s="67">
        <v>22.461298368979001</v>
      </c>
      <c r="T20" s="67">
        <v>23.1611115485852</v>
      </c>
      <c r="U20" s="69">
        <v>-3.1156399247725002</v>
      </c>
      <c r="V20" s="36"/>
      <c r="W20" s="36"/>
    </row>
    <row r="21" spans="1:23" ht="12" thickBot="1" x14ac:dyDescent="0.2">
      <c r="A21" s="50"/>
      <c r="B21" s="52" t="s">
        <v>19</v>
      </c>
      <c r="C21" s="53"/>
      <c r="D21" s="67">
        <v>325394.69839999999</v>
      </c>
      <c r="E21" s="67">
        <v>368878</v>
      </c>
      <c r="F21" s="68">
        <v>88.212010041260299</v>
      </c>
      <c r="G21" s="67">
        <v>314357.67290000001</v>
      </c>
      <c r="H21" s="68">
        <v>3.5109769703349798</v>
      </c>
      <c r="I21" s="67">
        <v>40125.4378</v>
      </c>
      <c r="J21" s="68">
        <v>12.331312709549699</v>
      </c>
      <c r="K21" s="67">
        <v>26590.370999999999</v>
      </c>
      <c r="L21" s="68">
        <v>8.4586359081677802</v>
      </c>
      <c r="M21" s="68">
        <v>0.50902135964932604</v>
      </c>
      <c r="N21" s="67">
        <v>641943.10100000002</v>
      </c>
      <c r="O21" s="67">
        <v>86014430.380199999</v>
      </c>
      <c r="P21" s="67">
        <v>31034</v>
      </c>
      <c r="Q21" s="67">
        <v>29620</v>
      </c>
      <c r="R21" s="68">
        <v>4.7738014854827897</v>
      </c>
      <c r="S21" s="67">
        <v>10.485103383386001</v>
      </c>
      <c r="T21" s="67">
        <v>10.6869818568535</v>
      </c>
      <c r="U21" s="69">
        <v>-1.9253837190332199</v>
      </c>
      <c r="V21" s="36"/>
      <c r="W21" s="36"/>
    </row>
    <row r="22" spans="1:23" ht="12" thickBot="1" x14ac:dyDescent="0.2">
      <c r="A22" s="50"/>
      <c r="B22" s="52" t="s">
        <v>20</v>
      </c>
      <c r="C22" s="53"/>
      <c r="D22" s="67">
        <v>1227700.2201</v>
      </c>
      <c r="E22" s="67">
        <v>1268654</v>
      </c>
      <c r="F22" s="68">
        <v>96.771871613536902</v>
      </c>
      <c r="G22" s="67">
        <v>1037030.645</v>
      </c>
      <c r="H22" s="68">
        <v>18.386108069159299</v>
      </c>
      <c r="I22" s="67">
        <v>165257.5246</v>
      </c>
      <c r="J22" s="68">
        <v>13.4607391848915</v>
      </c>
      <c r="K22" s="67">
        <v>130979.7599</v>
      </c>
      <c r="L22" s="68">
        <v>12.6302689830347</v>
      </c>
      <c r="M22" s="68">
        <v>0.26170276022929301</v>
      </c>
      <c r="N22" s="67">
        <v>2400883.6505999998</v>
      </c>
      <c r="O22" s="67">
        <v>257174022.68489999</v>
      </c>
      <c r="P22" s="67">
        <v>75035</v>
      </c>
      <c r="Q22" s="67">
        <v>72247</v>
      </c>
      <c r="R22" s="68">
        <v>3.8589837640317302</v>
      </c>
      <c r="S22" s="67">
        <v>16.361700807623102</v>
      </c>
      <c r="T22" s="67">
        <v>16.238507211372099</v>
      </c>
      <c r="U22" s="69">
        <v>0.75293881546598795</v>
      </c>
      <c r="V22" s="36"/>
      <c r="W22" s="36"/>
    </row>
    <row r="23" spans="1:23" ht="12" thickBot="1" x14ac:dyDescent="0.2">
      <c r="A23" s="50"/>
      <c r="B23" s="52" t="s">
        <v>21</v>
      </c>
      <c r="C23" s="53"/>
      <c r="D23" s="67">
        <v>2634312.4604000002</v>
      </c>
      <c r="E23" s="67">
        <v>2748855</v>
      </c>
      <c r="F23" s="68">
        <v>95.833081788599202</v>
      </c>
      <c r="G23" s="67">
        <v>2197188.1699000001</v>
      </c>
      <c r="H23" s="68">
        <v>19.894713456421599</v>
      </c>
      <c r="I23" s="67">
        <v>255997.51370000001</v>
      </c>
      <c r="J23" s="68">
        <v>9.7178112903557707</v>
      </c>
      <c r="K23" s="67">
        <v>215736.74739999999</v>
      </c>
      <c r="L23" s="68">
        <v>9.8187651997880003</v>
      </c>
      <c r="M23" s="68">
        <v>0.18661988180137001</v>
      </c>
      <c r="N23" s="67">
        <v>5202749.3919000002</v>
      </c>
      <c r="O23" s="67">
        <v>529893732.23890001</v>
      </c>
      <c r="P23" s="67">
        <v>93114</v>
      </c>
      <c r="Q23" s="67">
        <v>86116</v>
      </c>
      <c r="R23" s="68">
        <v>8.1262483162246397</v>
      </c>
      <c r="S23" s="67">
        <v>28.2912608243658</v>
      </c>
      <c r="T23" s="67">
        <v>29.825316218821101</v>
      </c>
      <c r="U23" s="69">
        <v>-5.4223648920379404</v>
      </c>
      <c r="V23" s="36"/>
      <c r="W23" s="36"/>
    </row>
    <row r="24" spans="1:23" ht="12" thickBot="1" x14ac:dyDescent="0.2">
      <c r="A24" s="50"/>
      <c r="B24" s="52" t="s">
        <v>22</v>
      </c>
      <c r="C24" s="53"/>
      <c r="D24" s="67">
        <v>292406.89750000002</v>
      </c>
      <c r="E24" s="67">
        <v>323478</v>
      </c>
      <c r="F24" s="68">
        <v>90.394678308880401</v>
      </c>
      <c r="G24" s="67">
        <v>266912.7709</v>
      </c>
      <c r="H24" s="68">
        <v>9.5514824989589897</v>
      </c>
      <c r="I24" s="67">
        <v>57955.567600000002</v>
      </c>
      <c r="J24" s="68">
        <v>19.820178010677701</v>
      </c>
      <c r="K24" s="67">
        <v>46022.5939</v>
      </c>
      <c r="L24" s="68">
        <v>17.242559711480599</v>
      </c>
      <c r="M24" s="68">
        <v>0.25928511821668498</v>
      </c>
      <c r="N24" s="67">
        <v>599776.22679999995</v>
      </c>
      <c r="O24" s="67">
        <v>58530174.450900003</v>
      </c>
      <c r="P24" s="67">
        <v>28955</v>
      </c>
      <c r="Q24" s="67">
        <v>28869</v>
      </c>
      <c r="R24" s="68">
        <v>0.29789739859365</v>
      </c>
      <c r="S24" s="67">
        <v>10.098666810568099</v>
      </c>
      <c r="T24" s="67">
        <v>10.6470376285982</v>
      </c>
      <c r="U24" s="69">
        <v>-5.4301308114865501</v>
      </c>
      <c r="V24" s="36"/>
      <c r="W24" s="36"/>
    </row>
    <row r="25" spans="1:23" ht="12" thickBot="1" x14ac:dyDescent="0.2">
      <c r="A25" s="50"/>
      <c r="B25" s="52" t="s">
        <v>23</v>
      </c>
      <c r="C25" s="53"/>
      <c r="D25" s="67">
        <v>238742.8474</v>
      </c>
      <c r="E25" s="67">
        <v>225883</v>
      </c>
      <c r="F25" s="68">
        <v>105.693145300886</v>
      </c>
      <c r="G25" s="67">
        <v>166316.79889999999</v>
      </c>
      <c r="H25" s="68">
        <v>43.547043340791497</v>
      </c>
      <c r="I25" s="67">
        <v>22356.8321</v>
      </c>
      <c r="J25" s="68">
        <v>9.3643987007252196</v>
      </c>
      <c r="K25" s="67">
        <v>20117.6149</v>
      </c>
      <c r="L25" s="68">
        <v>12.0959608608725</v>
      </c>
      <c r="M25" s="68">
        <v>0.111306296056</v>
      </c>
      <c r="N25" s="67">
        <v>463993.22600000002</v>
      </c>
      <c r="O25" s="67">
        <v>57489878.559799999</v>
      </c>
      <c r="P25" s="67">
        <v>18524</v>
      </c>
      <c r="Q25" s="67">
        <v>18243</v>
      </c>
      <c r="R25" s="68">
        <v>1.54031683385407</v>
      </c>
      <c r="S25" s="67">
        <v>12.8882988231484</v>
      </c>
      <c r="T25" s="67">
        <v>12.3472224195582</v>
      </c>
      <c r="U25" s="69">
        <v>4.1981987771601803</v>
      </c>
      <c r="V25" s="36"/>
      <c r="W25" s="36"/>
    </row>
    <row r="26" spans="1:23" ht="12" thickBot="1" x14ac:dyDescent="0.2">
      <c r="A26" s="50"/>
      <c r="B26" s="52" t="s">
        <v>24</v>
      </c>
      <c r="C26" s="53"/>
      <c r="D26" s="67">
        <v>544071.49439999997</v>
      </c>
      <c r="E26" s="67">
        <v>594589</v>
      </c>
      <c r="F26" s="68">
        <v>91.503794116608304</v>
      </c>
      <c r="G26" s="67">
        <v>488909.46</v>
      </c>
      <c r="H26" s="68">
        <v>11.282668656073801</v>
      </c>
      <c r="I26" s="67">
        <v>114001.08620000001</v>
      </c>
      <c r="J26" s="68">
        <v>20.953328261705799</v>
      </c>
      <c r="K26" s="67">
        <v>105666.712</v>
      </c>
      <c r="L26" s="68">
        <v>21.612736231366799</v>
      </c>
      <c r="M26" s="68">
        <v>7.8874169946727996E-2</v>
      </c>
      <c r="N26" s="67">
        <v>1080662.1891000001</v>
      </c>
      <c r="O26" s="67">
        <v>121050911.90090001</v>
      </c>
      <c r="P26" s="67">
        <v>40721</v>
      </c>
      <c r="Q26" s="67">
        <v>39456</v>
      </c>
      <c r="R26" s="68">
        <v>3.2061030008110301</v>
      </c>
      <c r="S26" s="67">
        <v>13.360956125831899</v>
      </c>
      <c r="T26" s="67">
        <v>13.5997236085766</v>
      </c>
      <c r="U26" s="69">
        <v>-1.78705386423007</v>
      </c>
      <c r="V26" s="36"/>
      <c r="W26" s="36"/>
    </row>
    <row r="27" spans="1:23" ht="12" thickBot="1" x14ac:dyDescent="0.2">
      <c r="A27" s="50"/>
      <c r="B27" s="52" t="s">
        <v>25</v>
      </c>
      <c r="C27" s="53"/>
      <c r="D27" s="67">
        <v>249158.8192</v>
      </c>
      <c r="E27" s="67">
        <v>260046</v>
      </c>
      <c r="F27" s="68">
        <v>95.813363481845499</v>
      </c>
      <c r="G27" s="67">
        <v>216076.4662</v>
      </c>
      <c r="H27" s="68">
        <v>15.310484099355399</v>
      </c>
      <c r="I27" s="67">
        <v>80871.879700000005</v>
      </c>
      <c r="J27" s="68">
        <v>32.457963944308197</v>
      </c>
      <c r="K27" s="67">
        <v>59974.359600000003</v>
      </c>
      <c r="L27" s="68">
        <v>27.7560812867459</v>
      </c>
      <c r="M27" s="68">
        <v>0.34844090440275399</v>
      </c>
      <c r="N27" s="67">
        <v>493696.72340000002</v>
      </c>
      <c r="O27" s="67">
        <v>51050412.737199999</v>
      </c>
      <c r="P27" s="67">
        <v>34884</v>
      </c>
      <c r="Q27" s="67">
        <v>35173</v>
      </c>
      <c r="R27" s="68">
        <v>-0.82165297245045998</v>
      </c>
      <c r="S27" s="67">
        <v>7.14249567710125</v>
      </c>
      <c r="T27" s="67">
        <v>6.9524323827936199</v>
      </c>
      <c r="U27" s="69">
        <v>2.6610207818111902</v>
      </c>
      <c r="V27" s="36"/>
      <c r="W27" s="36"/>
    </row>
    <row r="28" spans="1:23" ht="12" thickBot="1" x14ac:dyDescent="0.2">
      <c r="A28" s="50"/>
      <c r="B28" s="52" t="s">
        <v>26</v>
      </c>
      <c r="C28" s="53"/>
      <c r="D28" s="67">
        <v>780100.74179999996</v>
      </c>
      <c r="E28" s="67">
        <v>967724</v>
      </c>
      <c r="F28" s="68">
        <v>80.611903993287299</v>
      </c>
      <c r="G28" s="67">
        <v>714149.56480000005</v>
      </c>
      <c r="H28" s="68">
        <v>9.2349250424131704</v>
      </c>
      <c r="I28" s="67">
        <v>58414.954700000002</v>
      </c>
      <c r="J28" s="68">
        <v>7.4881296183892498</v>
      </c>
      <c r="K28" s="67">
        <v>47369.152099999999</v>
      </c>
      <c r="L28" s="68">
        <v>6.6329455949841396</v>
      </c>
      <c r="M28" s="68">
        <v>0.23318556719532199</v>
      </c>
      <c r="N28" s="67">
        <v>1547190.1122000001</v>
      </c>
      <c r="O28" s="67">
        <v>173247319.30770001</v>
      </c>
      <c r="P28" s="67">
        <v>44676</v>
      </c>
      <c r="Q28" s="67">
        <v>43425</v>
      </c>
      <c r="R28" s="68">
        <v>2.8808290155440499</v>
      </c>
      <c r="S28" s="67">
        <v>17.461293352135399</v>
      </c>
      <c r="T28" s="67">
        <v>17.6646947702936</v>
      </c>
      <c r="U28" s="69">
        <v>-1.1648702879924899</v>
      </c>
      <c r="V28" s="36"/>
      <c r="W28" s="36"/>
    </row>
    <row r="29" spans="1:23" ht="12" thickBot="1" x14ac:dyDescent="0.2">
      <c r="A29" s="50"/>
      <c r="B29" s="52" t="s">
        <v>27</v>
      </c>
      <c r="C29" s="53"/>
      <c r="D29" s="67">
        <v>478493.00540000002</v>
      </c>
      <c r="E29" s="67">
        <v>531015</v>
      </c>
      <c r="F29" s="68">
        <v>90.109131644115493</v>
      </c>
      <c r="G29" s="67">
        <v>430628.30910000001</v>
      </c>
      <c r="H29" s="68">
        <v>11.115083539221001</v>
      </c>
      <c r="I29" s="67">
        <v>72688.072899999999</v>
      </c>
      <c r="J29" s="68">
        <v>15.1910418918738</v>
      </c>
      <c r="K29" s="67">
        <v>68048.210099999997</v>
      </c>
      <c r="L29" s="68">
        <v>15.8020754005278</v>
      </c>
      <c r="M29" s="68">
        <v>6.8184935256659002E-2</v>
      </c>
      <c r="N29" s="67">
        <v>958796.49670000002</v>
      </c>
      <c r="O29" s="67">
        <v>125058619.36130001</v>
      </c>
      <c r="P29" s="67">
        <v>84774</v>
      </c>
      <c r="Q29" s="67">
        <v>84209</v>
      </c>
      <c r="R29" s="68">
        <v>0.67094966096259401</v>
      </c>
      <c r="S29" s="67">
        <v>5.6443367707079997</v>
      </c>
      <c r="T29" s="67">
        <v>5.70370733888302</v>
      </c>
      <c r="U29" s="69">
        <v>-1.0518608401101901</v>
      </c>
      <c r="V29" s="36"/>
      <c r="W29" s="36"/>
    </row>
    <row r="30" spans="1:23" ht="12" thickBot="1" x14ac:dyDescent="0.2">
      <c r="A30" s="50"/>
      <c r="B30" s="52" t="s">
        <v>28</v>
      </c>
      <c r="C30" s="53"/>
      <c r="D30" s="67">
        <v>1009015.7794</v>
      </c>
      <c r="E30" s="67">
        <v>1249309</v>
      </c>
      <c r="F30" s="68">
        <v>80.765909746908093</v>
      </c>
      <c r="G30" s="67">
        <v>978786.05489999999</v>
      </c>
      <c r="H30" s="68">
        <v>3.0884915399707298</v>
      </c>
      <c r="I30" s="67">
        <v>127776.6134</v>
      </c>
      <c r="J30" s="68">
        <v>12.6634901067633</v>
      </c>
      <c r="K30" s="67">
        <v>135797.70259999999</v>
      </c>
      <c r="L30" s="68">
        <v>13.874094539881201</v>
      </c>
      <c r="M30" s="68">
        <v>-5.9066457284823001E-2</v>
      </c>
      <c r="N30" s="67">
        <v>2027628.1461</v>
      </c>
      <c r="O30" s="67">
        <v>226691018.6954</v>
      </c>
      <c r="P30" s="67">
        <v>63322</v>
      </c>
      <c r="Q30" s="67">
        <v>62789</v>
      </c>
      <c r="R30" s="68">
        <v>0.84887480291133699</v>
      </c>
      <c r="S30" s="67">
        <v>15.934679564764201</v>
      </c>
      <c r="T30" s="67">
        <v>16.222783715300501</v>
      </c>
      <c r="U30" s="69">
        <v>-1.80803228182453</v>
      </c>
      <c r="V30" s="36"/>
      <c r="W30" s="36"/>
    </row>
    <row r="31" spans="1:23" ht="12" thickBot="1" x14ac:dyDescent="0.2">
      <c r="A31" s="50"/>
      <c r="B31" s="52" t="s">
        <v>29</v>
      </c>
      <c r="C31" s="53"/>
      <c r="D31" s="67">
        <v>597040.89060000004</v>
      </c>
      <c r="E31" s="67">
        <v>750456</v>
      </c>
      <c r="F31" s="68">
        <v>79.557081374524302</v>
      </c>
      <c r="G31" s="67">
        <v>721222.94409999996</v>
      </c>
      <c r="H31" s="68">
        <v>-17.218261636831901</v>
      </c>
      <c r="I31" s="67">
        <v>36823.7546</v>
      </c>
      <c r="J31" s="68">
        <v>6.1677106509394601</v>
      </c>
      <c r="K31" s="67">
        <v>21374.314900000001</v>
      </c>
      <c r="L31" s="68">
        <v>2.9636210376907202</v>
      </c>
      <c r="M31" s="68">
        <v>0.72280397160238297</v>
      </c>
      <c r="N31" s="67">
        <v>1175583.9301</v>
      </c>
      <c r="O31" s="67">
        <v>198632516.4571</v>
      </c>
      <c r="P31" s="67">
        <v>24125</v>
      </c>
      <c r="Q31" s="67">
        <v>23362</v>
      </c>
      <c r="R31" s="68">
        <v>3.26598750107012</v>
      </c>
      <c r="S31" s="67">
        <v>24.7478089367876</v>
      </c>
      <c r="T31" s="67">
        <v>24.764277009673801</v>
      </c>
      <c r="U31" s="69">
        <v>-6.6543559182642001E-2</v>
      </c>
      <c r="V31" s="36"/>
      <c r="W31" s="36"/>
    </row>
    <row r="32" spans="1:23" ht="12" thickBot="1" x14ac:dyDescent="0.2">
      <c r="A32" s="50"/>
      <c r="B32" s="52" t="s">
        <v>30</v>
      </c>
      <c r="C32" s="53"/>
      <c r="D32" s="67">
        <v>125578.7442</v>
      </c>
      <c r="E32" s="67">
        <v>144974</v>
      </c>
      <c r="F32" s="68">
        <v>86.621562625022406</v>
      </c>
      <c r="G32" s="67">
        <v>115617.524</v>
      </c>
      <c r="H32" s="68">
        <v>8.6156664278678008</v>
      </c>
      <c r="I32" s="67">
        <v>35066.769</v>
      </c>
      <c r="J32" s="68">
        <v>27.924127784039399</v>
      </c>
      <c r="K32" s="67">
        <v>30212.156299999999</v>
      </c>
      <c r="L32" s="68">
        <v>26.1311220434023</v>
      </c>
      <c r="M32" s="68">
        <v>0.160684085299797</v>
      </c>
      <c r="N32" s="67">
        <v>246804.14910000001</v>
      </c>
      <c r="O32" s="67">
        <v>30175914.195999999</v>
      </c>
      <c r="P32" s="67">
        <v>26448</v>
      </c>
      <c r="Q32" s="67">
        <v>25793</v>
      </c>
      <c r="R32" s="68">
        <v>2.5394486876284299</v>
      </c>
      <c r="S32" s="67">
        <v>4.7481376361161498</v>
      </c>
      <c r="T32" s="67">
        <v>4.6999342806187698</v>
      </c>
      <c r="U32" s="69">
        <v>1.0152055224921599</v>
      </c>
      <c r="V32" s="36"/>
      <c r="W32" s="36"/>
    </row>
    <row r="33" spans="1:23" ht="12" thickBot="1" x14ac:dyDescent="0.2">
      <c r="A33" s="50"/>
      <c r="B33" s="52" t="s">
        <v>31</v>
      </c>
      <c r="C33" s="53"/>
      <c r="D33" s="70"/>
      <c r="E33" s="70"/>
      <c r="F33" s="70"/>
      <c r="G33" s="67">
        <v>120.1713</v>
      </c>
      <c r="H33" s="70"/>
      <c r="I33" s="70"/>
      <c r="J33" s="70"/>
      <c r="K33" s="67">
        <v>25.2149</v>
      </c>
      <c r="L33" s="68">
        <v>20.982464199022601</v>
      </c>
      <c r="M33" s="70"/>
      <c r="N33" s="67">
        <v>0</v>
      </c>
      <c r="O33" s="67">
        <v>4834.1475</v>
      </c>
      <c r="P33" s="70"/>
      <c r="Q33" s="67">
        <v>2</v>
      </c>
      <c r="R33" s="70"/>
      <c r="S33" s="70"/>
      <c r="T33" s="67">
        <v>0</v>
      </c>
      <c r="U33" s="71"/>
      <c r="V33" s="36"/>
      <c r="W33" s="36"/>
    </row>
    <row r="34" spans="1:23" ht="12" thickBot="1" x14ac:dyDescent="0.2">
      <c r="A34" s="50"/>
      <c r="B34" s="52" t="s">
        <v>36</v>
      </c>
      <c r="C34" s="53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67">
        <v>9</v>
      </c>
      <c r="P34" s="70"/>
      <c r="Q34" s="70"/>
      <c r="R34" s="70"/>
      <c r="S34" s="70"/>
      <c r="T34" s="70"/>
      <c r="U34" s="71"/>
      <c r="V34" s="36"/>
      <c r="W34" s="36"/>
    </row>
    <row r="35" spans="1:23" ht="12" thickBot="1" x14ac:dyDescent="0.2">
      <c r="A35" s="50"/>
      <c r="B35" s="52" t="s">
        <v>32</v>
      </c>
      <c r="C35" s="53"/>
      <c r="D35" s="67">
        <v>173876.7285</v>
      </c>
      <c r="E35" s="67">
        <v>100499</v>
      </c>
      <c r="F35" s="68">
        <v>173.013391675539</v>
      </c>
      <c r="G35" s="67">
        <v>88444.057799999995</v>
      </c>
      <c r="H35" s="68">
        <v>96.595150454528294</v>
      </c>
      <c r="I35" s="67">
        <v>18638.091499999999</v>
      </c>
      <c r="J35" s="68">
        <v>10.7191408883679</v>
      </c>
      <c r="K35" s="67">
        <v>13613.055399999999</v>
      </c>
      <c r="L35" s="68">
        <v>15.3917128392994</v>
      </c>
      <c r="M35" s="68">
        <v>0.369133596562018</v>
      </c>
      <c r="N35" s="67">
        <v>334670.60220000002</v>
      </c>
      <c r="O35" s="67">
        <v>31540439.584899999</v>
      </c>
      <c r="P35" s="67">
        <v>11696</v>
      </c>
      <c r="Q35" s="67">
        <v>11426</v>
      </c>
      <c r="R35" s="68">
        <v>2.3630316821284798</v>
      </c>
      <c r="S35" s="67">
        <v>14.8663413560192</v>
      </c>
      <c r="T35" s="67">
        <v>14.072630290565399</v>
      </c>
      <c r="U35" s="69">
        <v>5.3389804959134404</v>
      </c>
      <c r="V35" s="36"/>
      <c r="W35" s="36"/>
    </row>
    <row r="36" spans="1:23" ht="12" thickBot="1" x14ac:dyDescent="0.2">
      <c r="A36" s="50"/>
      <c r="B36" s="52" t="s">
        <v>37</v>
      </c>
      <c r="C36" s="53"/>
      <c r="D36" s="70"/>
      <c r="E36" s="67">
        <v>348245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  <c r="V36" s="36"/>
      <c r="W36" s="36"/>
    </row>
    <row r="37" spans="1:23" ht="12" thickBot="1" x14ac:dyDescent="0.2">
      <c r="A37" s="50"/>
      <c r="B37" s="52" t="s">
        <v>38</v>
      </c>
      <c r="C37" s="53"/>
      <c r="D37" s="70"/>
      <c r="E37" s="67">
        <v>518442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  <c r="V37" s="36"/>
      <c r="W37" s="36"/>
    </row>
    <row r="38" spans="1:23" ht="12" thickBot="1" x14ac:dyDescent="0.2">
      <c r="A38" s="50"/>
      <c r="B38" s="52" t="s">
        <v>39</v>
      </c>
      <c r="C38" s="53"/>
      <c r="D38" s="70"/>
      <c r="E38" s="67">
        <v>300417</v>
      </c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1"/>
      <c r="V38" s="36"/>
      <c r="W38" s="36"/>
    </row>
    <row r="39" spans="1:23" ht="12" customHeight="1" thickBot="1" x14ac:dyDescent="0.2">
      <c r="A39" s="50"/>
      <c r="B39" s="52" t="s">
        <v>33</v>
      </c>
      <c r="C39" s="53"/>
      <c r="D39" s="67">
        <v>206354.71049999999</v>
      </c>
      <c r="E39" s="67">
        <v>302610</v>
      </c>
      <c r="F39" s="68">
        <v>68.191636264498896</v>
      </c>
      <c r="G39" s="67">
        <v>308941.8885</v>
      </c>
      <c r="H39" s="68">
        <v>-33.205978800119901</v>
      </c>
      <c r="I39" s="67">
        <v>10587.533600000001</v>
      </c>
      <c r="J39" s="68">
        <v>5.1307448104025699</v>
      </c>
      <c r="K39" s="67">
        <v>5709.1229999999996</v>
      </c>
      <c r="L39" s="68">
        <v>1.84796015448711</v>
      </c>
      <c r="M39" s="68">
        <v>0.85449386884815803</v>
      </c>
      <c r="N39" s="67">
        <v>430450.864</v>
      </c>
      <c r="O39" s="67">
        <v>53168677.579999998</v>
      </c>
      <c r="P39" s="67">
        <v>352</v>
      </c>
      <c r="Q39" s="67">
        <v>387</v>
      </c>
      <c r="R39" s="68">
        <v>-9.0439276485788103</v>
      </c>
      <c r="S39" s="67">
        <v>586.23497301136399</v>
      </c>
      <c r="T39" s="67">
        <v>579.05982816537505</v>
      </c>
      <c r="U39" s="69">
        <v>1.22393667664209</v>
      </c>
      <c r="V39" s="36"/>
      <c r="W39" s="36"/>
    </row>
    <row r="40" spans="1:23" ht="12" thickBot="1" x14ac:dyDescent="0.2">
      <c r="A40" s="50"/>
      <c r="B40" s="52" t="s">
        <v>34</v>
      </c>
      <c r="C40" s="53"/>
      <c r="D40" s="67">
        <v>518338.56290000002</v>
      </c>
      <c r="E40" s="67">
        <v>393156</v>
      </c>
      <c r="F40" s="68">
        <v>131.84043049069601</v>
      </c>
      <c r="G40" s="67">
        <v>416606.0772</v>
      </c>
      <c r="H40" s="68">
        <v>24.419347500579399</v>
      </c>
      <c r="I40" s="67">
        <v>32567.201099999998</v>
      </c>
      <c r="J40" s="68">
        <v>6.28299791506792</v>
      </c>
      <c r="K40" s="67">
        <v>27838.280699999999</v>
      </c>
      <c r="L40" s="68">
        <v>6.68215905228758</v>
      </c>
      <c r="M40" s="68">
        <v>0.16987113719275099</v>
      </c>
      <c r="N40" s="67">
        <v>1009929.5844000001</v>
      </c>
      <c r="O40" s="67">
        <v>104103401.0749</v>
      </c>
      <c r="P40" s="67">
        <v>2691</v>
      </c>
      <c r="Q40" s="67">
        <v>2625</v>
      </c>
      <c r="R40" s="68">
        <v>2.5142857142857098</v>
      </c>
      <c r="S40" s="67">
        <v>192.619309884801</v>
      </c>
      <c r="T40" s="67">
        <v>187.272770095238</v>
      </c>
      <c r="U40" s="69">
        <v>2.7757029099318502</v>
      </c>
      <c r="V40" s="36"/>
      <c r="W40" s="36"/>
    </row>
    <row r="41" spans="1:23" ht="12" thickBot="1" x14ac:dyDescent="0.2">
      <c r="A41" s="50"/>
      <c r="B41" s="52" t="s">
        <v>40</v>
      </c>
      <c r="C41" s="53"/>
      <c r="D41" s="70"/>
      <c r="E41" s="67">
        <v>83610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  <c r="V41" s="36"/>
      <c r="W41" s="36"/>
    </row>
    <row r="42" spans="1:23" ht="12" thickBot="1" x14ac:dyDescent="0.2">
      <c r="A42" s="50"/>
      <c r="B42" s="52" t="s">
        <v>41</v>
      </c>
      <c r="C42" s="53"/>
      <c r="D42" s="70"/>
      <c r="E42" s="67">
        <v>48941</v>
      </c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1"/>
      <c r="V42" s="36"/>
      <c r="W42" s="36"/>
    </row>
    <row r="43" spans="1:23" ht="12" thickBot="1" x14ac:dyDescent="0.2">
      <c r="A43" s="50"/>
      <c r="B43" s="52" t="s">
        <v>71</v>
      </c>
      <c r="C43" s="53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67">
        <v>170.9402</v>
      </c>
      <c r="P43" s="70"/>
      <c r="Q43" s="70"/>
      <c r="R43" s="70"/>
      <c r="S43" s="70"/>
      <c r="T43" s="70"/>
      <c r="U43" s="71"/>
      <c r="V43" s="36"/>
      <c r="W43" s="36"/>
    </row>
    <row r="44" spans="1:23" ht="12" thickBot="1" x14ac:dyDescent="0.2">
      <c r="A44" s="51"/>
      <c r="B44" s="52" t="s">
        <v>35</v>
      </c>
      <c r="C44" s="53"/>
      <c r="D44" s="72">
        <v>20433.367399999999</v>
      </c>
      <c r="E44" s="72">
        <v>0</v>
      </c>
      <c r="F44" s="73"/>
      <c r="G44" s="72">
        <v>15961.082700000001</v>
      </c>
      <c r="H44" s="74">
        <v>28.019933133984701</v>
      </c>
      <c r="I44" s="72">
        <v>2731.9124000000002</v>
      </c>
      <c r="J44" s="74">
        <v>13.3698589494358</v>
      </c>
      <c r="K44" s="72">
        <v>1503.5360000000001</v>
      </c>
      <c r="L44" s="74">
        <v>9.4200125910004893</v>
      </c>
      <c r="M44" s="74">
        <v>0.81699167828372599</v>
      </c>
      <c r="N44" s="72">
        <v>49537.8842</v>
      </c>
      <c r="O44" s="72">
        <v>6950428.8247999996</v>
      </c>
      <c r="P44" s="72">
        <v>31</v>
      </c>
      <c r="Q44" s="72">
        <v>27</v>
      </c>
      <c r="R44" s="74">
        <v>14.814814814814801</v>
      </c>
      <c r="S44" s="72">
        <v>659.14088387096797</v>
      </c>
      <c r="T44" s="72">
        <v>1077.9450666666701</v>
      </c>
      <c r="U44" s="75">
        <v>-63.537885912366399</v>
      </c>
      <c r="V44" s="36"/>
      <c r="W44" s="36"/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43:C43"/>
    <mergeCell ref="B44:C4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A4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91676</v>
      </c>
      <c r="D2" s="32">
        <v>604845.50832478597</v>
      </c>
      <c r="E2" s="32">
        <v>471662.21136923099</v>
      </c>
      <c r="F2" s="32">
        <v>133183.296955556</v>
      </c>
      <c r="G2" s="32">
        <v>471662.21136923099</v>
      </c>
      <c r="H2" s="32">
        <v>0.22019390922556001</v>
      </c>
    </row>
    <row r="3" spans="1:8" ht="14.25" x14ac:dyDescent="0.2">
      <c r="A3" s="32">
        <v>2</v>
      </c>
      <c r="B3" s="33">
        <v>13</v>
      </c>
      <c r="C3" s="32">
        <v>12379.964</v>
      </c>
      <c r="D3" s="32">
        <v>167195.77091244201</v>
      </c>
      <c r="E3" s="32">
        <v>140040.89035859599</v>
      </c>
      <c r="F3" s="32">
        <v>27154.8805538462</v>
      </c>
      <c r="G3" s="32">
        <v>140040.89035859599</v>
      </c>
      <c r="H3" s="32">
        <v>0.16241368071484699</v>
      </c>
    </row>
    <row r="4" spans="1:8" ht="14.25" x14ac:dyDescent="0.2">
      <c r="A4" s="32">
        <v>3</v>
      </c>
      <c r="B4" s="33">
        <v>14</v>
      </c>
      <c r="C4" s="32">
        <v>112431</v>
      </c>
      <c r="D4" s="32">
        <v>178201.070367521</v>
      </c>
      <c r="E4" s="32">
        <v>131002.27407093999</v>
      </c>
      <c r="F4" s="32">
        <v>47198.796296581197</v>
      </c>
      <c r="G4" s="32">
        <v>131002.27407093999</v>
      </c>
      <c r="H4" s="32">
        <v>0.26486258583766398</v>
      </c>
    </row>
    <row r="5" spans="1:8" ht="14.25" x14ac:dyDescent="0.2">
      <c r="A5" s="32">
        <v>4</v>
      </c>
      <c r="B5" s="33">
        <v>15</v>
      </c>
      <c r="C5" s="32">
        <v>4336</v>
      </c>
      <c r="D5" s="32">
        <v>63290.818595726501</v>
      </c>
      <c r="E5" s="32">
        <v>54051.264396581202</v>
      </c>
      <c r="F5" s="32">
        <v>9239.5541991452992</v>
      </c>
      <c r="G5" s="32">
        <v>54051.264396581202</v>
      </c>
      <c r="H5" s="32">
        <v>0.14598569593740701</v>
      </c>
    </row>
    <row r="6" spans="1:8" ht="14.25" x14ac:dyDescent="0.2">
      <c r="A6" s="32">
        <v>5</v>
      </c>
      <c r="B6" s="33">
        <v>16</v>
      </c>
      <c r="C6" s="32">
        <v>4224</v>
      </c>
      <c r="D6" s="32">
        <v>193113.98107008499</v>
      </c>
      <c r="E6" s="32">
        <v>155579.75807094001</v>
      </c>
      <c r="F6" s="32">
        <v>37534.222999145299</v>
      </c>
      <c r="G6" s="32">
        <v>155579.75807094001</v>
      </c>
      <c r="H6" s="32">
        <v>0.19436305331784001</v>
      </c>
    </row>
    <row r="7" spans="1:8" ht="14.25" x14ac:dyDescent="0.2">
      <c r="A7" s="32">
        <v>6</v>
      </c>
      <c r="B7" s="33">
        <v>17</v>
      </c>
      <c r="C7" s="32">
        <v>22737</v>
      </c>
      <c r="D7" s="32">
        <v>303500.76871709398</v>
      </c>
      <c r="E7" s="32">
        <v>223652.993101709</v>
      </c>
      <c r="F7" s="32">
        <v>79847.775615384598</v>
      </c>
      <c r="G7" s="32">
        <v>223652.993101709</v>
      </c>
      <c r="H7" s="32">
        <v>0.26308920386891699</v>
      </c>
    </row>
    <row r="8" spans="1:8" ht="14.25" x14ac:dyDescent="0.2">
      <c r="A8" s="32">
        <v>7</v>
      </c>
      <c r="B8" s="33">
        <v>18</v>
      </c>
      <c r="C8" s="32">
        <v>39239</v>
      </c>
      <c r="D8" s="32">
        <v>172423.52591965799</v>
      </c>
      <c r="E8" s="32">
        <v>155894.89317863199</v>
      </c>
      <c r="F8" s="32">
        <v>16528.632741025602</v>
      </c>
      <c r="G8" s="32">
        <v>155894.89317863199</v>
      </c>
      <c r="H8" s="32">
        <v>9.5860658531755502E-2</v>
      </c>
    </row>
    <row r="9" spans="1:8" ht="14.25" x14ac:dyDescent="0.2">
      <c r="A9" s="32">
        <v>8</v>
      </c>
      <c r="B9" s="33">
        <v>19</v>
      </c>
      <c r="C9" s="32">
        <v>17773</v>
      </c>
      <c r="D9" s="32">
        <v>135347.19431538499</v>
      </c>
      <c r="E9" s="32">
        <v>120090.31545641</v>
      </c>
      <c r="F9" s="32">
        <v>15256.8788589744</v>
      </c>
      <c r="G9" s="32">
        <v>120090.31545641</v>
      </c>
      <c r="H9" s="32">
        <v>0.112724012759533</v>
      </c>
    </row>
    <row r="10" spans="1:8" ht="14.25" x14ac:dyDescent="0.2">
      <c r="A10" s="32">
        <v>9</v>
      </c>
      <c r="B10" s="33">
        <v>21</v>
      </c>
      <c r="C10" s="32">
        <v>238803</v>
      </c>
      <c r="D10" s="32">
        <v>845246.47320000001</v>
      </c>
      <c r="E10" s="32">
        <v>790682.0747</v>
      </c>
      <c r="F10" s="32">
        <v>54564.398500000003</v>
      </c>
      <c r="G10" s="32">
        <v>790682.0747</v>
      </c>
      <c r="H10" s="32">
        <v>6.4554423153551699E-2</v>
      </c>
    </row>
    <row r="11" spans="1:8" ht="14.25" x14ac:dyDescent="0.2">
      <c r="A11" s="32">
        <v>10</v>
      </c>
      <c r="B11" s="33">
        <v>22</v>
      </c>
      <c r="C11" s="32">
        <v>32715</v>
      </c>
      <c r="D11" s="32">
        <v>458835.35412991501</v>
      </c>
      <c r="E11" s="32">
        <v>401128.30587093998</v>
      </c>
      <c r="F11" s="32">
        <v>57707.048258974399</v>
      </c>
      <c r="G11" s="32">
        <v>401128.30587093998</v>
      </c>
      <c r="H11" s="32">
        <v>0.12576853056234899</v>
      </c>
    </row>
    <row r="12" spans="1:8" ht="14.25" x14ac:dyDescent="0.2">
      <c r="A12" s="32">
        <v>11</v>
      </c>
      <c r="B12" s="33">
        <v>23</v>
      </c>
      <c r="C12" s="32">
        <v>292600.39799999999</v>
      </c>
      <c r="D12" s="32">
        <v>1847970.7008666701</v>
      </c>
      <c r="E12" s="32">
        <v>1558056.1069982899</v>
      </c>
      <c r="F12" s="32">
        <v>289914.59386837599</v>
      </c>
      <c r="G12" s="32">
        <v>1558056.1069982899</v>
      </c>
      <c r="H12" s="32">
        <v>0.156882678785119</v>
      </c>
    </row>
    <row r="13" spans="1:8" ht="14.25" x14ac:dyDescent="0.2">
      <c r="A13" s="32">
        <v>12</v>
      </c>
      <c r="B13" s="33">
        <v>24</v>
      </c>
      <c r="C13" s="32">
        <v>22192.042000000001</v>
      </c>
      <c r="D13" s="32">
        <v>681326.19803162396</v>
      </c>
      <c r="E13" s="32">
        <v>635822.43922222196</v>
      </c>
      <c r="F13" s="32">
        <v>45503.758809401697</v>
      </c>
      <c r="G13" s="32">
        <v>635822.43922222196</v>
      </c>
      <c r="H13" s="32">
        <v>6.6787038192372E-2</v>
      </c>
    </row>
    <row r="14" spans="1:8" ht="14.25" x14ac:dyDescent="0.2">
      <c r="A14" s="32">
        <v>13</v>
      </c>
      <c r="B14" s="33">
        <v>25</v>
      </c>
      <c r="C14" s="32">
        <v>79804</v>
      </c>
      <c r="D14" s="32">
        <v>853821.28060000006</v>
      </c>
      <c r="E14" s="32">
        <v>787618.8652</v>
      </c>
      <c r="F14" s="32">
        <v>66202.415399999998</v>
      </c>
      <c r="G14" s="32">
        <v>787618.8652</v>
      </c>
      <c r="H14" s="32">
        <v>7.7536619084356898E-2</v>
      </c>
    </row>
    <row r="15" spans="1:8" ht="14.25" x14ac:dyDescent="0.2">
      <c r="A15" s="32">
        <v>14</v>
      </c>
      <c r="B15" s="33">
        <v>26</v>
      </c>
      <c r="C15" s="32">
        <v>61460</v>
      </c>
      <c r="D15" s="32">
        <v>325394.44932081498</v>
      </c>
      <c r="E15" s="32">
        <v>285269.26061561197</v>
      </c>
      <c r="F15" s="32">
        <v>40125.1887052038</v>
      </c>
      <c r="G15" s="32">
        <v>285269.26061561197</v>
      </c>
      <c r="H15" s="32">
        <v>0.12331245597137799</v>
      </c>
    </row>
    <row r="16" spans="1:8" ht="14.25" x14ac:dyDescent="0.2">
      <c r="A16" s="32">
        <v>15</v>
      </c>
      <c r="B16" s="33">
        <v>27</v>
      </c>
      <c r="C16" s="32">
        <v>189546.122</v>
      </c>
      <c r="D16" s="32">
        <v>1227700.0480666701</v>
      </c>
      <c r="E16" s="32">
        <v>1062442.6965000001</v>
      </c>
      <c r="F16" s="32">
        <v>165257.351566667</v>
      </c>
      <c r="G16" s="32">
        <v>1062442.6965000001</v>
      </c>
      <c r="H16" s="32">
        <v>0.13460726976993101</v>
      </c>
    </row>
    <row r="17" spans="1:8" ht="14.25" x14ac:dyDescent="0.2">
      <c r="A17" s="32">
        <v>16</v>
      </c>
      <c r="B17" s="33">
        <v>29</v>
      </c>
      <c r="C17" s="32">
        <v>226759</v>
      </c>
      <c r="D17" s="32">
        <v>2634313.18113248</v>
      </c>
      <c r="E17" s="32">
        <v>2378314.9886914501</v>
      </c>
      <c r="F17" s="32">
        <v>255998.19244102601</v>
      </c>
      <c r="G17" s="32">
        <v>2378314.9886914501</v>
      </c>
      <c r="H17" s="32">
        <v>9.7178343970086803E-2</v>
      </c>
    </row>
    <row r="18" spans="1:8" ht="14.25" x14ac:dyDescent="0.2">
      <c r="A18" s="32">
        <v>17</v>
      </c>
      <c r="B18" s="33">
        <v>31</v>
      </c>
      <c r="C18" s="32">
        <v>35340.516000000003</v>
      </c>
      <c r="D18" s="32">
        <v>292406.86785607698</v>
      </c>
      <c r="E18" s="32">
        <v>234451.31810505601</v>
      </c>
      <c r="F18" s="32">
        <v>57955.549751021099</v>
      </c>
      <c r="G18" s="32">
        <v>234451.31810505601</v>
      </c>
      <c r="H18" s="32">
        <v>0.19820173915869399</v>
      </c>
    </row>
    <row r="19" spans="1:8" ht="14.25" x14ac:dyDescent="0.2">
      <c r="A19" s="32">
        <v>18</v>
      </c>
      <c r="B19" s="33">
        <v>32</v>
      </c>
      <c r="C19" s="32">
        <v>14036.995999999999</v>
      </c>
      <c r="D19" s="32">
        <v>238742.85817148499</v>
      </c>
      <c r="E19" s="32">
        <v>216386.008641817</v>
      </c>
      <c r="F19" s="32">
        <v>22356.849529668099</v>
      </c>
      <c r="G19" s="32">
        <v>216386.008641817</v>
      </c>
      <c r="H19" s="32">
        <v>9.3644055788297501E-2</v>
      </c>
    </row>
    <row r="20" spans="1:8" ht="14.25" x14ac:dyDescent="0.2">
      <c r="A20" s="32">
        <v>19</v>
      </c>
      <c r="B20" s="33">
        <v>33</v>
      </c>
      <c r="C20" s="32">
        <v>45786.500999999997</v>
      </c>
      <c r="D20" s="32">
        <v>544071.491126518</v>
      </c>
      <c r="E20" s="32">
        <v>430070.42036559602</v>
      </c>
      <c r="F20" s="32">
        <v>114001.070760923</v>
      </c>
      <c r="G20" s="32">
        <v>430070.42036559602</v>
      </c>
      <c r="H20" s="32">
        <v>0.209533255500816</v>
      </c>
    </row>
    <row r="21" spans="1:8" ht="14.25" x14ac:dyDescent="0.2">
      <c r="A21" s="32">
        <v>20</v>
      </c>
      <c r="B21" s="33">
        <v>34</v>
      </c>
      <c r="C21" s="32">
        <v>45788.074000000001</v>
      </c>
      <c r="D21" s="32">
        <v>249158.70313691901</v>
      </c>
      <c r="E21" s="32">
        <v>168286.954083691</v>
      </c>
      <c r="F21" s="32">
        <v>80871.749053227497</v>
      </c>
      <c r="G21" s="32">
        <v>168286.954083691</v>
      </c>
      <c r="H21" s="32">
        <v>0.32457926628710498</v>
      </c>
    </row>
    <row r="22" spans="1:8" ht="14.25" x14ac:dyDescent="0.2">
      <c r="A22" s="32">
        <v>21</v>
      </c>
      <c r="B22" s="33">
        <v>35</v>
      </c>
      <c r="C22" s="32">
        <v>34859.409</v>
      </c>
      <c r="D22" s="32">
        <v>780100.74164513301</v>
      </c>
      <c r="E22" s="32">
        <v>721685.80786814203</v>
      </c>
      <c r="F22" s="32">
        <v>58414.933776991202</v>
      </c>
      <c r="G22" s="32">
        <v>721685.80786814203</v>
      </c>
      <c r="H22" s="32">
        <v>7.4881269377851806E-2</v>
      </c>
    </row>
    <row r="23" spans="1:8" ht="14.25" x14ac:dyDescent="0.2">
      <c r="A23" s="32">
        <v>22</v>
      </c>
      <c r="B23" s="33">
        <v>36</v>
      </c>
      <c r="C23" s="32">
        <v>103153.757</v>
      </c>
      <c r="D23" s="32">
        <v>478493.00478318601</v>
      </c>
      <c r="E23" s="32">
        <v>405804.93059243099</v>
      </c>
      <c r="F23" s="32">
        <v>72688.074190755302</v>
      </c>
      <c r="G23" s="32">
        <v>405804.93059243099</v>
      </c>
      <c r="H23" s="32">
        <v>0.15191042181210501</v>
      </c>
    </row>
    <row r="24" spans="1:8" ht="14.25" x14ac:dyDescent="0.2">
      <c r="A24" s="32">
        <v>23</v>
      </c>
      <c r="B24" s="33">
        <v>37</v>
      </c>
      <c r="C24" s="32">
        <v>107688.819</v>
      </c>
      <c r="D24" s="32">
        <v>1009015.73275221</v>
      </c>
      <c r="E24" s="32">
        <v>881239.14787683706</v>
      </c>
      <c r="F24" s="32">
        <v>127776.584875375</v>
      </c>
      <c r="G24" s="32">
        <v>881239.14787683706</v>
      </c>
      <c r="H24" s="32">
        <v>0.126634878652337</v>
      </c>
    </row>
    <row r="25" spans="1:8" ht="14.25" x14ac:dyDescent="0.2">
      <c r="A25" s="32">
        <v>24</v>
      </c>
      <c r="B25" s="33">
        <v>38</v>
      </c>
      <c r="C25" s="32">
        <v>124460.27899999999</v>
      </c>
      <c r="D25" s="32">
        <v>597040.88857256598</v>
      </c>
      <c r="E25" s="32">
        <v>560217.10540531005</v>
      </c>
      <c r="F25" s="32">
        <v>36823.783167256603</v>
      </c>
      <c r="G25" s="32">
        <v>560217.10540531005</v>
      </c>
      <c r="H25" s="32">
        <v>6.1677154566912001E-2</v>
      </c>
    </row>
    <row r="26" spans="1:8" ht="14.25" x14ac:dyDescent="0.2">
      <c r="A26" s="32">
        <v>25</v>
      </c>
      <c r="B26" s="33">
        <v>39</v>
      </c>
      <c r="C26" s="32">
        <v>82712.566999999995</v>
      </c>
      <c r="D26" s="32">
        <v>125578.628743045</v>
      </c>
      <c r="E26" s="32">
        <v>90511.968737451301</v>
      </c>
      <c r="F26" s="32">
        <v>35066.660005593898</v>
      </c>
      <c r="G26" s="32">
        <v>90511.968737451301</v>
      </c>
      <c r="H26" s="32">
        <v>0.27924066663720398</v>
      </c>
    </row>
    <row r="27" spans="1:8" ht="14.25" x14ac:dyDescent="0.2">
      <c r="A27" s="32">
        <v>26</v>
      </c>
      <c r="B27" s="33">
        <v>42</v>
      </c>
      <c r="C27" s="32">
        <v>9361.4320000000007</v>
      </c>
      <c r="D27" s="32">
        <v>173876.728</v>
      </c>
      <c r="E27" s="32">
        <v>155238.62969999999</v>
      </c>
      <c r="F27" s="32">
        <v>18638.098300000001</v>
      </c>
      <c r="G27" s="32">
        <v>155238.62969999999</v>
      </c>
      <c r="H27" s="32">
        <v>0.10719144830008499</v>
      </c>
    </row>
    <row r="28" spans="1:8" ht="14.25" x14ac:dyDescent="0.2">
      <c r="A28" s="32">
        <v>27</v>
      </c>
      <c r="B28" s="33">
        <v>75</v>
      </c>
      <c r="C28" s="32">
        <v>362</v>
      </c>
      <c r="D28" s="32">
        <v>206354.709401709</v>
      </c>
      <c r="E28" s="32">
        <v>195767.17504273501</v>
      </c>
      <c r="F28" s="32">
        <v>10587.534358974401</v>
      </c>
      <c r="G28" s="32">
        <v>195767.17504273501</v>
      </c>
      <c r="H28" s="32">
        <v>5.1307452055110003E-2</v>
      </c>
    </row>
    <row r="29" spans="1:8" ht="14.25" x14ac:dyDescent="0.2">
      <c r="A29" s="32">
        <v>28</v>
      </c>
      <c r="B29" s="33">
        <v>76</v>
      </c>
      <c r="C29" s="32">
        <v>2647</v>
      </c>
      <c r="D29" s="32">
        <v>518338.55382735003</v>
      </c>
      <c r="E29" s="32">
        <v>485771.36125042703</v>
      </c>
      <c r="F29" s="32">
        <v>32567.192576923098</v>
      </c>
      <c r="G29" s="32">
        <v>485771.36125042703</v>
      </c>
      <c r="H29" s="32">
        <v>6.2829963807343306E-2</v>
      </c>
    </row>
    <row r="30" spans="1:8" ht="14.25" x14ac:dyDescent="0.2">
      <c r="A30" s="32">
        <v>29</v>
      </c>
      <c r="B30" s="33">
        <v>99</v>
      </c>
      <c r="C30" s="32">
        <v>32</v>
      </c>
      <c r="D30" s="32">
        <v>20433.367370093001</v>
      </c>
      <c r="E30" s="32">
        <v>17701.455260570299</v>
      </c>
      <c r="F30" s="32">
        <v>2731.9121095227301</v>
      </c>
      <c r="G30" s="32">
        <v>17701.455260570299</v>
      </c>
      <c r="H30" s="32">
        <v>0.13369857547421399</v>
      </c>
    </row>
    <row r="31" spans="1:8" ht="14.25" x14ac:dyDescent="0.2">
      <c r="A31" s="32"/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2014-07-03T10:13:31Z</dcterms:modified>
</cp:coreProperties>
</file>