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<sst xmlns="http://schemas.openxmlformats.org/spreadsheetml/2006/main" count="116" uniqueCount="73">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</sst>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9" t="s">
        <v>5</v>
      </c>
      <c r="B3" s="39"/>
      <c r="C3" s="39"/>
      <c r="D3" s="39"/>
      <c r="E3" s="15">
        <f>RA!D7</f>
        <v>20104332.3737</v>
      </c>
      <c r="F3" s="25">
        <f>RA!I7</f>
        <v>2218105.6072999998</v>
      </c>
      <c r="G3" s="16">
        <f>E3-F3</f>
        <v>17886226.766400002</v>
      </c>
      <c r="H3" s="27">
        <f>RA!J7</f>
        <v>11.0329732222378</v>
      </c>
      <c r="I3" s="20">
        <f>SUM(I4:I40)</f>
        <v>20104337.267760828</v>
      </c>
      <c r="J3" s="21">
        <f>SUM(J4:J40)</f>
        <v>17886226.947684709</v>
      </c>
      <c r="K3" s="22">
        <f>E3-I3</f>
        <v>-4.8940608277916908</v>
      </c>
      <c r="L3" s="22">
        <f>G3-J3</f>
        <v>-0.18128470703959465</v>
      </c>
    </row>
    <row r="4" spans="1:12" x14ac:dyDescent="0.15">
      <c r="A4" s="40">
        <f>RA!A8</f>
        <v>41825</v>
      </c>
      <c r="B4" s="12">
        <v>12</v>
      </c>
      <c r="C4" s="37" t="s">
        <v>6</v>
      </c>
      <c r="D4" s="37"/>
      <c r="E4" s="15">
        <f>VLOOKUP(C4,RA!B8:D39,3,0)</f>
        <v>767472.11490000004</v>
      </c>
      <c r="F4" s="25">
        <f>VLOOKUP(C4,RA!B8:I43,8,0)</f>
        <v>155687.08429999999</v>
      </c>
      <c r="G4" s="16">
        <f t="shared" ref="G4:G40" si="0">E4-F4</f>
        <v>611785.03060000006</v>
      </c>
      <c r="H4" s="27">
        <f>RA!J8</f>
        <v>20.285699151465</v>
      </c>
      <c r="I4" s="20">
        <f>VLOOKUP(B4,RMS!B:D,3,FALSE)</f>
        <v>767472.69315042696</v>
      </c>
      <c r="J4" s="21">
        <f>VLOOKUP(B4,RMS!B:E,4,FALSE)</f>
        <v>611785.04153760697</v>
      </c>
      <c r="K4" s="22">
        <f t="shared" ref="K4:K40" si="1">E4-I4</f>
        <v>-0.57825042691547424</v>
      </c>
      <c r="L4" s="22">
        <f t="shared" ref="L4:L40" si="2">G4-J4</f>
        <v>-1.0937606915831566E-2</v>
      </c>
    </row>
    <row r="5" spans="1:12" x14ac:dyDescent="0.15">
      <c r="A5" s="40"/>
      <c r="B5" s="12">
        <v>13</v>
      </c>
      <c r="C5" s="37" t="s">
        <v>7</v>
      </c>
      <c r="D5" s="37"/>
      <c r="E5" s="15">
        <f>VLOOKUP(C5,RA!B8:D40,3,0)</f>
        <v>149434.95850000001</v>
      </c>
      <c r="F5" s="25">
        <f>VLOOKUP(C5,RA!B9:I44,8,0)</f>
        <v>32337.7814</v>
      </c>
      <c r="G5" s="16">
        <f t="shared" si="0"/>
        <v>117097.1771</v>
      </c>
      <c r="H5" s="27">
        <f>RA!J9</f>
        <v>21.6400377291904</v>
      </c>
      <c r="I5" s="20">
        <f>VLOOKUP(B5,RMS!B:D,3,FALSE)</f>
        <v>149434.98695283299</v>
      </c>
      <c r="J5" s="21">
        <f>VLOOKUP(B5,RMS!B:E,4,FALSE)</f>
        <v>117097.217505983</v>
      </c>
      <c r="K5" s="22">
        <f t="shared" si="1"/>
        <v>-2.8452832979382947E-2</v>
      </c>
      <c r="L5" s="22">
        <f t="shared" si="2"/>
        <v>-4.040598300343845E-2</v>
      </c>
    </row>
    <row r="6" spans="1:12" x14ac:dyDescent="0.15">
      <c r="A6" s="40"/>
      <c r="B6" s="12">
        <v>14</v>
      </c>
      <c r="C6" s="37" t="s">
        <v>8</v>
      </c>
      <c r="D6" s="37"/>
      <c r="E6" s="15">
        <f>VLOOKUP(C6,RA!B10:D41,3,0)</f>
        <v>246178.40820000001</v>
      </c>
      <c r="F6" s="25">
        <f>VLOOKUP(C6,RA!B10:I45,8,0)</f>
        <v>65005.473599999998</v>
      </c>
      <c r="G6" s="16">
        <f t="shared" si="0"/>
        <v>181172.93460000001</v>
      </c>
      <c r="H6" s="27">
        <f>RA!J10</f>
        <v>26.4058387879364</v>
      </c>
      <c r="I6" s="20">
        <f>VLOOKUP(B6,RMS!B:D,3,FALSE)</f>
        <v>246180.941296581</v>
      </c>
      <c r="J6" s="21">
        <f>VLOOKUP(B6,RMS!B:E,4,FALSE)</f>
        <v>181172.935173504</v>
      </c>
      <c r="K6" s="22">
        <f t="shared" si="1"/>
        <v>-2.5330965809989721</v>
      </c>
      <c r="L6" s="22">
        <f t="shared" si="2"/>
        <v>-5.7350398856215179E-4</v>
      </c>
    </row>
    <row r="7" spans="1:12" x14ac:dyDescent="0.15">
      <c r="A7" s="40"/>
      <c r="B7" s="12">
        <v>15</v>
      </c>
      <c r="C7" s="37" t="s">
        <v>9</v>
      </c>
      <c r="D7" s="37"/>
      <c r="E7" s="15">
        <f>VLOOKUP(C7,RA!B10:D42,3,0)</f>
        <v>75560.163199999995</v>
      </c>
      <c r="F7" s="25">
        <f>VLOOKUP(C7,RA!B11:I46,8,0)</f>
        <v>15028.294099999999</v>
      </c>
      <c r="G7" s="16">
        <f t="shared" si="0"/>
        <v>60531.869099999996</v>
      </c>
      <c r="H7" s="27">
        <f>RA!J11</f>
        <v>19.889176337829799</v>
      </c>
      <c r="I7" s="20">
        <f>VLOOKUP(B7,RMS!B:D,3,FALSE)</f>
        <v>75560.208720512805</v>
      </c>
      <c r="J7" s="21">
        <f>VLOOKUP(B7,RMS!B:E,4,FALSE)</f>
        <v>60531.869424786302</v>
      </c>
      <c r="K7" s="22">
        <f t="shared" si="1"/>
        <v>-4.5520512809162028E-2</v>
      </c>
      <c r="L7" s="22">
        <f t="shared" si="2"/>
        <v>-3.2478630600962788E-4</v>
      </c>
    </row>
    <row r="8" spans="1:12" x14ac:dyDescent="0.15">
      <c r="A8" s="40"/>
      <c r="B8" s="12">
        <v>16</v>
      </c>
      <c r="C8" s="37" t="s">
        <v>10</v>
      </c>
      <c r="D8" s="37"/>
      <c r="E8" s="15">
        <f>VLOOKUP(C8,RA!B12:D43,3,0)</f>
        <v>227783.0913</v>
      </c>
      <c r="F8" s="25">
        <f>VLOOKUP(C8,RA!B12:I47,8,0)</f>
        <v>47590.907700000003</v>
      </c>
      <c r="G8" s="16">
        <f t="shared" si="0"/>
        <v>180192.18359999999</v>
      </c>
      <c r="H8" s="27">
        <f>RA!J12</f>
        <v>20.893081847467201</v>
      </c>
      <c r="I8" s="20">
        <f>VLOOKUP(B8,RMS!B:D,3,FALSE)</f>
        <v>227783.11031196601</v>
      </c>
      <c r="J8" s="21">
        <f>VLOOKUP(B8,RMS!B:E,4,FALSE)</f>
        <v>180192.187040171</v>
      </c>
      <c r="K8" s="22">
        <f t="shared" si="1"/>
        <v>-1.9011966011021286E-2</v>
      </c>
      <c r="L8" s="22">
        <f t="shared" si="2"/>
        <v>-3.4401710145175457E-3</v>
      </c>
    </row>
    <row r="9" spans="1:12" x14ac:dyDescent="0.15">
      <c r="A9" s="40"/>
      <c r="B9" s="12">
        <v>17</v>
      </c>
      <c r="C9" s="37" t="s">
        <v>11</v>
      </c>
      <c r="D9" s="37"/>
      <c r="E9" s="15">
        <f>VLOOKUP(C9,RA!B12:D44,3,0)</f>
        <v>381131.6839</v>
      </c>
      <c r="F9" s="25">
        <f>VLOOKUP(C9,RA!B13:I48,8,0)</f>
        <v>97841.352599999998</v>
      </c>
      <c r="G9" s="16">
        <f t="shared" si="0"/>
        <v>283290.33130000002</v>
      </c>
      <c r="H9" s="27">
        <f>RA!J13</f>
        <v>25.671272353644401</v>
      </c>
      <c r="I9" s="20">
        <f>VLOOKUP(B9,RMS!B:D,3,FALSE)</f>
        <v>381131.87429059797</v>
      </c>
      <c r="J9" s="21">
        <f>VLOOKUP(B9,RMS!B:E,4,FALSE)</f>
        <v>283290.33079572598</v>
      </c>
      <c r="K9" s="22">
        <f t="shared" si="1"/>
        <v>-0.19039059797069058</v>
      </c>
      <c r="L9" s="22">
        <f t="shared" si="2"/>
        <v>5.0427403766661882E-4</v>
      </c>
    </row>
    <row r="10" spans="1:12" x14ac:dyDescent="0.15">
      <c r="A10" s="40"/>
      <c r="B10" s="12">
        <v>18</v>
      </c>
      <c r="C10" s="37" t="s">
        <v>12</v>
      </c>
      <c r="D10" s="37"/>
      <c r="E10" s="15">
        <f>VLOOKUP(C10,RA!B14:D45,3,0)</f>
        <v>216609.97690000001</v>
      </c>
      <c r="F10" s="25">
        <f>VLOOKUP(C10,RA!B14:I49,8,0)</f>
        <v>26725.080699999999</v>
      </c>
      <c r="G10" s="16">
        <f t="shared" si="0"/>
        <v>189884.89620000002</v>
      </c>
      <c r="H10" s="27">
        <f>RA!J14</f>
        <v>12.337880776534099</v>
      </c>
      <c r="I10" s="20">
        <f>VLOOKUP(B10,RMS!B:D,3,FALSE)</f>
        <v>216609.99974529899</v>
      </c>
      <c r="J10" s="21">
        <f>VLOOKUP(B10,RMS!B:E,4,FALSE)</f>
        <v>189884.892029915</v>
      </c>
      <c r="K10" s="22">
        <f t="shared" si="1"/>
        <v>-2.2845298983156681E-2</v>
      </c>
      <c r="L10" s="22">
        <f t="shared" si="2"/>
        <v>4.170085012447089E-3</v>
      </c>
    </row>
    <row r="11" spans="1:12" x14ac:dyDescent="0.15">
      <c r="A11" s="40"/>
      <c r="B11" s="12">
        <v>19</v>
      </c>
      <c r="C11" s="37" t="s">
        <v>13</v>
      </c>
      <c r="D11" s="37"/>
      <c r="E11" s="15">
        <f>VLOOKUP(C11,RA!B14:D46,3,0)</f>
        <v>181150.57490000001</v>
      </c>
      <c r="F11" s="25">
        <f>VLOOKUP(C11,RA!B15:I50,8,0)</f>
        <v>20347.1126</v>
      </c>
      <c r="G11" s="16">
        <f t="shared" si="0"/>
        <v>160803.46230000001</v>
      </c>
      <c r="H11" s="27">
        <f>RA!J15</f>
        <v>11.232154582579801</v>
      </c>
      <c r="I11" s="20">
        <f>VLOOKUP(B11,RMS!B:D,3,FALSE)</f>
        <v>181150.662263248</v>
      </c>
      <c r="J11" s="21">
        <f>VLOOKUP(B11,RMS!B:E,4,FALSE)</f>
        <v>160803.462040171</v>
      </c>
      <c r="K11" s="22">
        <f t="shared" si="1"/>
        <v>-8.736324799247086E-2</v>
      </c>
      <c r="L11" s="22">
        <f t="shared" si="2"/>
        <v>2.5982901570387185E-4</v>
      </c>
    </row>
    <row r="12" spans="1:12" x14ac:dyDescent="0.15">
      <c r="A12" s="40"/>
      <c r="B12" s="12">
        <v>21</v>
      </c>
      <c r="C12" s="37" t="s">
        <v>14</v>
      </c>
      <c r="D12" s="37"/>
      <c r="E12" s="15">
        <f>VLOOKUP(C12,RA!B16:D47,3,0)</f>
        <v>1172451.5708999999</v>
      </c>
      <c r="F12" s="25">
        <f>VLOOKUP(C12,RA!B16:I51,8,0)</f>
        <v>32443.2772</v>
      </c>
      <c r="G12" s="16">
        <f t="shared" si="0"/>
        <v>1140008.2937</v>
      </c>
      <c r="H12" s="27">
        <f>RA!J16</f>
        <v>2.7671315391812601</v>
      </c>
      <c r="I12" s="20">
        <f>VLOOKUP(B12,RMS!B:D,3,FALSE)</f>
        <v>1172451.5077</v>
      </c>
      <c r="J12" s="21">
        <f>VLOOKUP(B12,RMS!B:E,4,FALSE)</f>
        <v>1140008.2937</v>
      </c>
      <c r="K12" s="22">
        <f t="shared" si="1"/>
        <v>6.3199999975040555E-2</v>
      </c>
      <c r="L12" s="22">
        <f t="shared" si="2"/>
        <v>0</v>
      </c>
    </row>
    <row r="13" spans="1:12" x14ac:dyDescent="0.15">
      <c r="A13" s="40"/>
      <c r="B13" s="12">
        <v>22</v>
      </c>
      <c r="C13" s="37" t="s">
        <v>15</v>
      </c>
      <c r="D13" s="37"/>
      <c r="E13" s="15">
        <f>VLOOKUP(C13,RA!B16:D48,3,0)</f>
        <v>517802.52100000001</v>
      </c>
      <c r="F13" s="25">
        <f>VLOOKUP(C13,RA!B17:I52,8,0)</f>
        <v>67289.924599999998</v>
      </c>
      <c r="G13" s="16">
        <f t="shared" si="0"/>
        <v>450512.59640000004</v>
      </c>
      <c r="H13" s="27">
        <f>RA!J17</f>
        <v>12.995287174354999</v>
      </c>
      <c r="I13" s="20">
        <f>VLOOKUP(B13,RMS!B:D,3,FALSE)</f>
        <v>517802.575613675</v>
      </c>
      <c r="J13" s="21">
        <f>VLOOKUP(B13,RMS!B:E,4,FALSE)</f>
        <v>450512.59673418797</v>
      </c>
      <c r="K13" s="22">
        <f t="shared" si="1"/>
        <v>-5.4613674990832806E-2</v>
      </c>
      <c r="L13" s="22">
        <f t="shared" si="2"/>
        <v>-3.3418793464079499E-4</v>
      </c>
    </row>
    <row r="14" spans="1:12" x14ac:dyDescent="0.15">
      <c r="A14" s="40"/>
      <c r="B14" s="12">
        <v>23</v>
      </c>
      <c r="C14" s="37" t="s">
        <v>16</v>
      </c>
      <c r="D14" s="37"/>
      <c r="E14" s="15">
        <f>VLOOKUP(C14,RA!B18:D49,3,0)</f>
        <v>2486117.4290999998</v>
      </c>
      <c r="F14" s="25">
        <f>VLOOKUP(C14,RA!B18:I53,8,0)</f>
        <v>365658.41129999998</v>
      </c>
      <c r="G14" s="16">
        <f t="shared" si="0"/>
        <v>2120459.0178</v>
      </c>
      <c r="H14" s="27">
        <f>RA!J18</f>
        <v>14.708010451154401</v>
      </c>
      <c r="I14" s="20">
        <f>VLOOKUP(B14,RMS!B:D,3,FALSE)</f>
        <v>2486118.0162777798</v>
      </c>
      <c r="J14" s="21">
        <f>VLOOKUP(B14,RMS!B:E,4,FALSE)</f>
        <v>2120459.0288461498</v>
      </c>
      <c r="K14" s="22">
        <f t="shared" si="1"/>
        <v>-0.5871777799911797</v>
      </c>
      <c r="L14" s="22">
        <f t="shared" si="2"/>
        <v>-1.1046149767935276E-2</v>
      </c>
    </row>
    <row r="15" spans="1:12" x14ac:dyDescent="0.15">
      <c r="A15" s="40"/>
      <c r="B15" s="12">
        <v>24</v>
      </c>
      <c r="C15" s="37" t="s">
        <v>17</v>
      </c>
      <c r="D15" s="37"/>
      <c r="E15" s="15">
        <f>VLOOKUP(C15,RA!B18:D50,3,0)</f>
        <v>576364.78090000001</v>
      </c>
      <c r="F15" s="25">
        <f>VLOOKUP(C15,RA!B19:I54,8,0)</f>
        <v>55774.200900000003</v>
      </c>
      <c r="G15" s="16">
        <f t="shared" si="0"/>
        <v>520590.58</v>
      </c>
      <c r="H15" s="27">
        <f>RA!J19</f>
        <v>9.67689261181226</v>
      </c>
      <c r="I15" s="20">
        <f>VLOOKUP(B15,RMS!B:D,3,FALSE)</f>
        <v>576364.80905042705</v>
      </c>
      <c r="J15" s="21">
        <f>VLOOKUP(B15,RMS!B:E,4,FALSE)</f>
        <v>520590.58157948701</v>
      </c>
      <c r="K15" s="22">
        <f t="shared" si="1"/>
        <v>-2.8150427038781345E-2</v>
      </c>
      <c r="L15" s="22">
        <f t="shared" si="2"/>
        <v>-1.5794869977980852E-3</v>
      </c>
    </row>
    <row r="16" spans="1:12" x14ac:dyDescent="0.15">
      <c r="A16" s="40"/>
      <c r="B16" s="12">
        <v>25</v>
      </c>
      <c r="C16" s="37" t="s">
        <v>18</v>
      </c>
      <c r="D16" s="37"/>
      <c r="E16" s="15">
        <f>VLOOKUP(C16,RA!B20:D51,3,0)</f>
        <v>1115381.8285999999</v>
      </c>
      <c r="F16" s="25">
        <f>VLOOKUP(C16,RA!B20:I55,8,0)</f>
        <v>77802.853400000007</v>
      </c>
      <c r="G16" s="16">
        <f t="shared" si="0"/>
        <v>1037578.9751999999</v>
      </c>
      <c r="H16" s="27">
        <f>RA!J20</f>
        <v>6.9754456639890101</v>
      </c>
      <c r="I16" s="20">
        <f>VLOOKUP(B16,RMS!B:D,3,FALSE)</f>
        <v>1115381.7371</v>
      </c>
      <c r="J16" s="21">
        <f>VLOOKUP(B16,RMS!B:E,4,FALSE)</f>
        <v>1037578.9752</v>
      </c>
      <c r="K16" s="22">
        <f t="shared" si="1"/>
        <v>9.1499999864026904E-2</v>
      </c>
      <c r="L16" s="22">
        <f t="shared" si="2"/>
        <v>0</v>
      </c>
    </row>
    <row r="17" spans="1:12" x14ac:dyDescent="0.15">
      <c r="A17" s="40"/>
      <c r="B17" s="12">
        <v>26</v>
      </c>
      <c r="C17" s="37" t="s">
        <v>19</v>
      </c>
      <c r="D17" s="37"/>
      <c r="E17" s="15">
        <f>VLOOKUP(C17,RA!B20:D52,3,0)</f>
        <v>440314.68900000001</v>
      </c>
      <c r="F17" s="25">
        <f>VLOOKUP(C17,RA!B21:I56,8,0)</f>
        <v>48274.722199999997</v>
      </c>
      <c r="G17" s="16">
        <f t="shared" si="0"/>
        <v>392039.96679999999</v>
      </c>
      <c r="H17" s="27">
        <f>RA!J21</f>
        <v>10.963686519211301</v>
      </c>
      <c r="I17" s="20">
        <f>VLOOKUP(B17,RMS!B:D,3,FALSE)</f>
        <v>440314.46025345998</v>
      </c>
      <c r="J17" s="21">
        <f>VLOOKUP(B17,RMS!B:E,4,FALSE)</f>
        <v>392039.966740095</v>
      </c>
      <c r="K17" s="22">
        <f t="shared" si="1"/>
        <v>0.22874654002953321</v>
      </c>
      <c r="L17" s="22">
        <f t="shared" si="2"/>
        <v>5.9904996305704117E-5</v>
      </c>
    </row>
    <row r="18" spans="1:12" x14ac:dyDescent="0.15">
      <c r="A18" s="40"/>
      <c r="B18" s="12">
        <v>27</v>
      </c>
      <c r="C18" s="37" t="s">
        <v>20</v>
      </c>
      <c r="D18" s="37"/>
      <c r="E18" s="15">
        <f>VLOOKUP(C18,RA!B22:D53,3,0)</f>
        <v>1542699.7535000001</v>
      </c>
      <c r="F18" s="25">
        <f>VLOOKUP(C18,RA!B22:I57,8,0)</f>
        <v>209425.21590000001</v>
      </c>
      <c r="G18" s="16">
        <f t="shared" si="0"/>
        <v>1333274.5376000002</v>
      </c>
      <c r="H18" s="27">
        <f>RA!J22</f>
        <v>13.575241418485099</v>
      </c>
      <c r="I18" s="20">
        <f>VLOOKUP(B18,RMS!B:D,3,FALSE)</f>
        <v>1542700.0192666701</v>
      </c>
      <c r="J18" s="21">
        <f>VLOOKUP(B18,RMS!B:E,4,FALSE)</f>
        <v>1333274.5390999999</v>
      </c>
      <c r="K18" s="22">
        <f t="shared" si="1"/>
        <v>-0.26576666999608278</v>
      </c>
      <c r="L18" s="22">
        <f t="shared" si="2"/>
        <v>-1.4999997802078724E-3</v>
      </c>
    </row>
    <row r="19" spans="1:12" x14ac:dyDescent="0.15">
      <c r="A19" s="40"/>
      <c r="B19" s="12">
        <v>29</v>
      </c>
      <c r="C19" s="37" t="s">
        <v>21</v>
      </c>
      <c r="D19" s="37"/>
      <c r="E19" s="15">
        <f>VLOOKUP(C19,RA!B22:D54,3,0)</f>
        <v>3405224.0994000002</v>
      </c>
      <c r="F19" s="25">
        <f>VLOOKUP(C19,RA!B23:I58,8,0)</f>
        <v>90771.117400000003</v>
      </c>
      <c r="G19" s="16">
        <f t="shared" si="0"/>
        <v>3314452.9820000003</v>
      </c>
      <c r="H19" s="27">
        <f>RA!J23</f>
        <v>2.6656429870795799</v>
      </c>
      <c r="I19" s="20">
        <f>VLOOKUP(B19,RMS!B:D,3,FALSE)</f>
        <v>3405225.19273932</v>
      </c>
      <c r="J19" s="21">
        <f>VLOOKUP(B19,RMS!B:E,4,FALSE)</f>
        <v>3314453.0305598299</v>
      </c>
      <c r="K19" s="22">
        <f t="shared" si="1"/>
        <v>-1.093339319806546</v>
      </c>
      <c r="L19" s="22">
        <f t="shared" si="2"/>
        <v>-4.8559829592704773E-2</v>
      </c>
    </row>
    <row r="20" spans="1:12" x14ac:dyDescent="0.15">
      <c r="A20" s="40"/>
      <c r="B20" s="12">
        <v>31</v>
      </c>
      <c r="C20" s="37" t="s">
        <v>22</v>
      </c>
      <c r="D20" s="37"/>
      <c r="E20" s="15">
        <f>VLOOKUP(C20,RA!B24:D55,3,0)</f>
        <v>343292.33980000002</v>
      </c>
      <c r="F20" s="25">
        <f>VLOOKUP(C20,RA!B24:I59,8,0)</f>
        <v>66071.863100000002</v>
      </c>
      <c r="G20" s="16">
        <f t="shared" si="0"/>
        <v>277220.4767</v>
      </c>
      <c r="H20" s="27">
        <f>RA!J24</f>
        <v>19.246529980393099</v>
      </c>
      <c r="I20" s="20">
        <f>VLOOKUP(B20,RMS!B:D,3,FALSE)</f>
        <v>343292.32311521802</v>
      </c>
      <c r="J20" s="21">
        <f>VLOOKUP(B20,RMS!B:E,4,FALSE)</f>
        <v>277220.62727314897</v>
      </c>
      <c r="K20" s="22">
        <f t="shared" si="1"/>
        <v>1.6684781992807984E-2</v>
      </c>
      <c r="L20" s="22">
        <f t="shared" si="2"/>
        <v>-0.15057314897421747</v>
      </c>
    </row>
    <row r="21" spans="1:12" x14ac:dyDescent="0.15">
      <c r="A21" s="40"/>
      <c r="B21" s="12">
        <v>32</v>
      </c>
      <c r="C21" s="37" t="s">
        <v>23</v>
      </c>
      <c r="D21" s="37"/>
      <c r="E21" s="15">
        <f>VLOOKUP(C21,RA!B24:D56,3,0)</f>
        <v>294633.0061</v>
      </c>
      <c r="F21" s="25">
        <f>VLOOKUP(C21,RA!B25:I60,8,0)</f>
        <v>24751.466400000001</v>
      </c>
      <c r="G21" s="16">
        <f t="shared" si="0"/>
        <v>269881.53970000002</v>
      </c>
      <c r="H21" s="27">
        <f>RA!J25</f>
        <v>8.40077855757926</v>
      </c>
      <c r="I21" s="20">
        <f>VLOOKUP(B21,RMS!B:D,3,FALSE)</f>
        <v>294633.020111005</v>
      </c>
      <c r="J21" s="21">
        <f>VLOOKUP(B21,RMS!B:E,4,FALSE)</f>
        <v>269881.540626053</v>
      </c>
      <c r="K21" s="22">
        <f t="shared" si="1"/>
        <v>-1.4011004997882992E-2</v>
      </c>
      <c r="L21" s="22">
        <f t="shared" si="2"/>
        <v>-9.260529768653214E-4</v>
      </c>
    </row>
    <row r="22" spans="1:12" x14ac:dyDescent="0.15">
      <c r="A22" s="40"/>
      <c r="B22" s="12">
        <v>33</v>
      </c>
      <c r="C22" s="37" t="s">
        <v>24</v>
      </c>
      <c r="D22" s="37"/>
      <c r="E22" s="15">
        <f>VLOOKUP(C22,RA!B26:D57,3,0)</f>
        <v>629178.35919999995</v>
      </c>
      <c r="F22" s="25">
        <f>VLOOKUP(C22,RA!B26:I61,8,0)</f>
        <v>141769.0595</v>
      </c>
      <c r="G22" s="16">
        <f t="shared" si="0"/>
        <v>487409.29969999997</v>
      </c>
      <c r="H22" s="27">
        <f>RA!J26</f>
        <v>22.532411903082501</v>
      </c>
      <c r="I22" s="20">
        <f>VLOOKUP(B22,RMS!B:D,3,FALSE)</f>
        <v>629178.25659587001</v>
      </c>
      <c r="J22" s="21">
        <f>VLOOKUP(B22,RMS!B:E,4,FALSE)</f>
        <v>487409.29320946801</v>
      </c>
      <c r="K22" s="22">
        <f t="shared" si="1"/>
        <v>0.10260412993375212</v>
      </c>
      <c r="L22" s="22">
        <f t="shared" si="2"/>
        <v>6.4905319595709443E-3</v>
      </c>
    </row>
    <row r="23" spans="1:12" x14ac:dyDescent="0.15">
      <c r="A23" s="40"/>
      <c r="B23" s="12">
        <v>34</v>
      </c>
      <c r="C23" s="37" t="s">
        <v>25</v>
      </c>
      <c r="D23" s="37"/>
      <c r="E23" s="15">
        <f>VLOOKUP(C23,RA!B26:D58,3,0)</f>
        <v>326700.2133</v>
      </c>
      <c r="F23" s="25">
        <f>VLOOKUP(C23,RA!B27:I62,8,0)</f>
        <v>105306.88</v>
      </c>
      <c r="G23" s="16">
        <f t="shared" si="0"/>
        <v>221393.3333</v>
      </c>
      <c r="H23" s="27">
        <f>RA!J27</f>
        <v>32.233489821232403</v>
      </c>
      <c r="I23" s="20">
        <f>VLOOKUP(B23,RMS!B:D,3,FALSE)</f>
        <v>326700.182615294</v>
      </c>
      <c r="J23" s="21">
        <f>VLOOKUP(B23,RMS!B:E,4,FALSE)</f>
        <v>221393.33893004799</v>
      </c>
      <c r="K23" s="22">
        <f t="shared" si="1"/>
        <v>3.068470599828288E-2</v>
      </c>
      <c r="L23" s="22">
        <f t="shared" si="2"/>
        <v>-5.6300479918718338E-3</v>
      </c>
    </row>
    <row r="24" spans="1:12" x14ac:dyDescent="0.15">
      <c r="A24" s="40"/>
      <c r="B24" s="12">
        <v>35</v>
      </c>
      <c r="C24" s="37" t="s">
        <v>26</v>
      </c>
      <c r="D24" s="37"/>
      <c r="E24" s="15">
        <f>VLOOKUP(C24,RA!B28:D59,3,0)</f>
        <v>934974.46779999998</v>
      </c>
      <c r="F24" s="25">
        <f>VLOOKUP(C24,RA!B28:I63,8,0)</f>
        <v>69820.875599999999</v>
      </c>
      <c r="G24" s="16">
        <f t="shared" si="0"/>
        <v>865153.59219999996</v>
      </c>
      <c r="H24" s="27">
        <f>RA!J28</f>
        <v>7.4676772473037598</v>
      </c>
      <c r="I24" s="20">
        <f>VLOOKUP(B24,RMS!B:D,3,FALSE)</f>
        <v>934974.46776991198</v>
      </c>
      <c r="J24" s="21">
        <f>VLOOKUP(B24,RMS!B:E,4,FALSE)</f>
        <v>865153.60042831895</v>
      </c>
      <c r="K24" s="22">
        <f t="shared" si="1"/>
        <v>3.0088005587458611E-5</v>
      </c>
      <c r="L24" s="22">
        <f t="shared" si="2"/>
        <v>-8.2283189985901117E-3</v>
      </c>
    </row>
    <row r="25" spans="1:12" x14ac:dyDescent="0.15">
      <c r="A25" s="40"/>
      <c r="B25" s="12">
        <v>36</v>
      </c>
      <c r="C25" s="37" t="s">
        <v>27</v>
      </c>
      <c r="D25" s="37"/>
      <c r="E25" s="15">
        <f>VLOOKUP(C25,RA!B28:D60,3,0)</f>
        <v>537854.63179999997</v>
      </c>
      <c r="F25" s="25">
        <f>VLOOKUP(C25,RA!B29:I64,8,0)</f>
        <v>82244.885800000004</v>
      </c>
      <c r="G25" s="16">
        <f t="shared" si="0"/>
        <v>455609.74599999998</v>
      </c>
      <c r="H25" s="27">
        <f>RA!J29</f>
        <v>15.2912852167428</v>
      </c>
      <c r="I25" s="20">
        <f>VLOOKUP(B25,RMS!B:D,3,FALSE)</f>
        <v>537854.63107787597</v>
      </c>
      <c r="J25" s="21">
        <f>VLOOKUP(B25,RMS!B:E,4,FALSE)</f>
        <v>455609.72294573102</v>
      </c>
      <c r="K25" s="22">
        <f t="shared" si="1"/>
        <v>7.22124008461833E-4</v>
      </c>
      <c r="L25" s="22">
        <f t="shared" si="2"/>
        <v>2.3054268967825919E-2</v>
      </c>
    </row>
    <row r="26" spans="1:12" x14ac:dyDescent="0.15">
      <c r="A26" s="40"/>
      <c r="B26" s="12">
        <v>37</v>
      </c>
      <c r="C26" s="37" t="s">
        <v>28</v>
      </c>
      <c r="D26" s="37"/>
      <c r="E26" s="15">
        <f>VLOOKUP(C26,RA!B30:D61,3,0)</f>
        <v>1318712.9597</v>
      </c>
      <c r="F26" s="25">
        <f>VLOOKUP(C26,RA!B30:I65,8,0)</f>
        <v>163557.83979999999</v>
      </c>
      <c r="G26" s="16">
        <f t="shared" si="0"/>
        <v>1155155.1199</v>
      </c>
      <c r="H26" s="27">
        <f>RA!J30</f>
        <v>12.402838585677401</v>
      </c>
      <c r="I26" s="20">
        <f>VLOOKUP(B26,RMS!B:D,3,FALSE)</f>
        <v>1318712.9224203499</v>
      </c>
      <c r="J26" s="21">
        <f>VLOOKUP(B26,RMS!B:E,4,FALSE)</f>
        <v>1155154.9632034099</v>
      </c>
      <c r="K26" s="22">
        <f t="shared" si="1"/>
        <v>3.727965010330081E-2</v>
      </c>
      <c r="L26" s="22">
        <f t="shared" si="2"/>
        <v>0.15669659012928605</v>
      </c>
    </row>
    <row r="27" spans="1:12" x14ac:dyDescent="0.15">
      <c r="A27" s="40"/>
      <c r="B27" s="12">
        <v>38</v>
      </c>
      <c r="C27" s="37" t="s">
        <v>29</v>
      </c>
      <c r="D27" s="37"/>
      <c r="E27" s="15">
        <f>VLOOKUP(C27,RA!B30:D62,3,0)</f>
        <v>878696.13130000001</v>
      </c>
      <c r="F27" s="25">
        <f>VLOOKUP(C27,RA!B31:I66,8,0)</f>
        <v>27226.458500000001</v>
      </c>
      <c r="G27" s="16">
        <f t="shared" si="0"/>
        <v>851469.67280000006</v>
      </c>
      <c r="H27" s="27">
        <f>RA!J31</f>
        <v>3.0985066998894601</v>
      </c>
      <c r="I27" s="20">
        <f>VLOOKUP(B27,RMS!B:D,3,FALSE)</f>
        <v>878696.11583008803</v>
      </c>
      <c r="J27" s="21">
        <f>VLOOKUP(B27,RMS!B:E,4,FALSE)</f>
        <v>851469.77740708005</v>
      </c>
      <c r="K27" s="22">
        <f t="shared" si="1"/>
        <v>1.5469911973923445E-2</v>
      </c>
      <c r="L27" s="22">
        <f t="shared" si="2"/>
        <v>-0.10460707999300212</v>
      </c>
    </row>
    <row r="28" spans="1:12" x14ac:dyDescent="0.15">
      <c r="A28" s="40"/>
      <c r="B28" s="12">
        <v>39</v>
      </c>
      <c r="C28" s="37" t="s">
        <v>30</v>
      </c>
      <c r="D28" s="37"/>
      <c r="E28" s="15">
        <f>VLOOKUP(C28,RA!B32:D63,3,0)</f>
        <v>165260.42730000001</v>
      </c>
      <c r="F28" s="25">
        <f>VLOOKUP(C28,RA!B32:I67,8,0)</f>
        <v>39578.516900000002</v>
      </c>
      <c r="G28" s="16">
        <f t="shared" si="0"/>
        <v>125681.91040000001</v>
      </c>
      <c r="H28" s="27">
        <f>RA!J32</f>
        <v>23.949179816746099</v>
      </c>
      <c r="I28" s="20">
        <f>VLOOKUP(B28,RMS!B:D,3,FALSE)</f>
        <v>165260.36970716299</v>
      </c>
      <c r="J28" s="21">
        <f>VLOOKUP(B28,RMS!B:E,4,FALSE)</f>
        <v>125681.88554125901</v>
      </c>
      <c r="K28" s="22">
        <f t="shared" si="1"/>
        <v>5.7592837023548782E-2</v>
      </c>
      <c r="L28" s="22">
        <f t="shared" si="2"/>
        <v>2.4858741002390161E-2</v>
      </c>
    </row>
    <row r="29" spans="1:12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40"/>
      <c r="B31" s="12">
        <v>42</v>
      </c>
      <c r="C31" s="37" t="s">
        <v>32</v>
      </c>
      <c r="D31" s="37"/>
      <c r="E31" s="15">
        <f>VLOOKUP(C31,RA!B34:D66,3,0)</f>
        <v>166973.16260000001</v>
      </c>
      <c r="F31" s="25">
        <f>VLOOKUP(C31,RA!B35:I70,8,0)</f>
        <v>25228.358800000002</v>
      </c>
      <c r="G31" s="16">
        <f t="shared" si="0"/>
        <v>141744.80379999999</v>
      </c>
      <c r="H31" s="27">
        <f>RA!J35</f>
        <v>15.109229775108799</v>
      </c>
      <c r="I31" s="20">
        <f>VLOOKUP(B31,RMS!B:D,3,FALSE)</f>
        <v>166973.1623</v>
      </c>
      <c r="J31" s="21">
        <f>VLOOKUP(B31,RMS!B:E,4,FALSE)</f>
        <v>141744.80239999999</v>
      </c>
      <c r="K31" s="22">
        <f t="shared" si="1"/>
        <v>3.0000001424923539E-4</v>
      </c>
      <c r="L31" s="22">
        <f t="shared" si="2"/>
        <v>1.4000000082887709E-3</v>
      </c>
    </row>
    <row r="32" spans="1:12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40"/>
      <c r="B35" s="12">
        <v>75</v>
      </c>
      <c r="C35" s="37" t="s">
        <v>33</v>
      </c>
      <c r="D35" s="37"/>
      <c r="E35" s="15">
        <f>VLOOKUP(C35,RA!B8:D70,3,0)</f>
        <v>308494.78600000002</v>
      </c>
      <c r="F35" s="25">
        <f>VLOOKUP(C35,RA!B8:I74,8,0)</f>
        <v>19671.605800000001</v>
      </c>
      <c r="G35" s="16">
        <f t="shared" si="0"/>
        <v>288823.1802</v>
      </c>
      <c r="H35" s="27">
        <f>RA!J39</f>
        <v>6.3766412570746001</v>
      </c>
      <c r="I35" s="20">
        <f>VLOOKUP(B35,RMS!B:D,3,FALSE)</f>
        <v>308494.78632478602</v>
      </c>
      <c r="J35" s="21">
        <f>VLOOKUP(B35,RMS!B:E,4,FALSE)</f>
        <v>288823.18119658099</v>
      </c>
      <c r="K35" s="22">
        <f t="shared" si="1"/>
        <v>-3.2478600041940808E-4</v>
      </c>
      <c r="L35" s="22">
        <f t="shared" si="2"/>
        <v>-9.9658098770305514E-4</v>
      </c>
    </row>
    <row r="36" spans="1:12" x14ac:dyDescent="0.15">
      <c r="A36" s="40"/>
      <c r="B36" s="12">
        <v>76</v>
      </c>
      <c r="C36" s="37" t="s">
        <v>34</v>
      </c>
      <c r="D36" s="37"/>
      <c r="E36" s="15">
        <f>VLOOKUP(C36,RA!B8:D71,3,0)</f>
        <v>655689.47970000003</v>
      </c>
      <c r="F36" s="25">
        <f>VLOOKUP(C36,RA!B8:I75,8,0)</f>
        <v>39932.7814</v>
      </c>
      <c r="G36" s="16">
        <f t="shared" si="0"/>
        <v>615756.69830000005</v>
      </c>
      <c r="H36" s="27">
        <f>RA!J40</f>
        <v>6.0901970576484796</v>
      </c>
      <c r="I36" s="20">
        <f>VLOOKUP(B36,RMS!B:D,3,FALSE)</f>
        <v>655689.47024102602</v>
      </c>
      <c r="J36" s="21">
        <f>VLOOKUP(B36,RMS!B:E,4,FALSE)</f>
        <v>615756.70782906003</v>
      </c>
      <c r="K36" s="22">
        <f t="shared" si="1"/>
        <v>9.4589740037918091E-3</v>
      </c>
      <c r="L36" s="22">
        <f t="shared" si="2"/>
        <v>-9.529059985652566E-3</v>
      </c>
    </row>
    <row r="37" spans="1:12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40"/>
      <c r="B40" s="12">
        <v>99</v>
      </c>
      <c r="C40" s="37" t="s">
        <v>35</v>
      </c>
      <c r="D40" s="37"/>
      <c r="E40" s="15">
        <f>VLOOKUP(C40,RA!B8:D74,3,0)</f>
        <v>42194.764900000002</v>
      </c>
      <c r="F40" s="25">
        <f>VLOOKUP(C40,RA!B8:I78,8,0)</f>
        <v>4942.2057999999997</v>
      </c>
      <c r="G40" s="16">
        <f t="shared" si="0"/>
        <v>37252.559099999999</v>
      </c>
      <c r="H40" s="27">
        <f>RA!J43</f>
        <v>0</v>
      </c>
      <c r="I40" s="20">
        <f>VLOOKUP(B40,RMS!B:D,3,FALSE)</f>
        <v>42194.764919446301</v>
      </c>
      <c r="J40" s="21">
        <f>VLOOKUP(B40,RMS!B:E,4,FALSE)</f>
        <v>37252.558686937402</v>
      </c>
      <c r="K40" s="22">
        <f t="shared" si="1"/>
        <v>-1.9446299120318145E-5</v>
      </c>
      <c r="L40" s="22">
        <f t="shared" si="2"/>
        <v>4.1306259663542733E-4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20104332.3737</v>
      </c>
      <c r="E7" s="64">
        <v>24498490</v>
      </c>
      <c r="F7" s="65">
        <v>82.063557279244606</v>
      </c>
      <c r="G7" s="64">
        <v>16968072.398699999</v>
      </c>
      <c r="H7" s="65">
        <v>18.483301469413099</v>
      </c>
      <c r="I7" s="64">
        <v>2218105.6072999998</v>
      </c>
      <c r="J7" s="65">
        <v>11.0329732222378</v>
      </c>
      <c r="K7" s="64">
        <v>1415402.9816999999</v>
      </c>
      <c r="L7" s="65">
        <v>8.3415661392889895</v>
      </c>
      <c r="M7" s="65">
        <v>0.56711949598685796</v>
      </c>
      <c r="N7" s="64">
        <v>84092809.619599998</v>
      </c>
      <c r="O7" s="64">
        <v>3766376176.973</v>
      </c>
      <c r="P7" s="64">
        <v>1171068</v>
      </c>
      <c r="Q7" s="64">
        <v>991552</v>
      </c>
      <c r="R7" s="65">
        <v>18.1045472148712</v>
      </c>
      <c r="S7" s="64">
        <v>17.1675191993121</v>
      </c>
      <c r="T7" s="64">
        <v>17.160541990031799</v>
      </c>
      <c r="U7" s="66">
        <v>4.0641919192200997E-2</v>
      </c>
      <c r="V7" s="54"/>
      <c r="W7" s="54"/>
    </row>
    <row r="8" spans="1:23" ht="14.25" thickBot="1" x14ac:dyDescent="0.2">
      <c r="A8" s="51">
        <v>41825</v>
      </c>
      <c r="B8" s="41" t="s">
        <v>6</v>
      </c>
      <c r="C8" s="42"/>
      <c r="D8" s="67">
        <v>767472.11490000004</v>
      </c>
      <c r="E8" s="67">
        <v>824335</v>
      </c>
      <c r="F8" s="68">
        <v>93.101968847616604</v>
      </c>
      <c r="G8" s="67">
        <v>547580.89540000004</v>
      </c>
      <c r="H8" s="68">
        <v>40.156846476422899</v>
      </c>
      <c r="I8" s="67">
        <v>155687.08429999999</v>
      </c>
      <c r="J8" s="68">
        <v>20.285699151465</v>
      </c>
      <c r="K8" s="67">
        <v>62432.660400000001</v>
      </c>
      <c r="L8" s="68">
        <v>11.4015410187738</v>
      </c>
      <c r="M8" s="68">
        <v>1.4936801235527699</v>
      </c>
      <c r="N8" s="67">
        <v>3167235.2609999999</v>
      </c>
      <c r="O8" s="67">
        <v>143751877.25310001</v>
      </c>
      <c r="P8" s="67">
        <v>37587</v>
      </c>
      <c r="Q8" s="67">
        <v>30910</v>
      </c>
      <c r="R8" s="68">
        <v>21.601423487544501</v>
      </c>
      <c r="S8" s="67">
        <v>20.418552023305899</v>
      </c>
      <c r="T8" s="67">
        <v>19.343637081850499</v>
      </c>
      <c r="U8" s="69">
        <v>5.2644033731112696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149434.95850000001</v>
      </c>
      <c r="E9" s="67">
        <v>163165</v>
      </c>
      <c r="F9" s="68">
        <v>91.585179726044203</v>
      </c>
      <c r="G9" s="67">
        <v>114422.3751</v>
      </c>
      <c r="H9" s="68">
        <v>30.599420235247301</v>
      </c>
      <c r="I9" s="67">
        <v>32337.7814</v>
      </c>
      <c r="J9" s="68">
        <v>21.6400377291904</v>
      </c>
      <c r="K9" s="67">
        <v>22455.656999999999</v>
      </c>
      <c r="L9" s="68">
        <v>19.625232372929499</v>
      </c>
      <c r="M9" s="68">
        <v>0.44007282441123902</v>
      </c>
      <c r="N9" s="67">
        <v>650875.9179</v>
      </c>
      <c r="O9" s="67">
        <v>24156319.178300001</v>
      </c>
      <c r="P9" s="67">
        <v>8942</v>
      </c>
      <c r="Q9" s="67">
        <v>7176</v>
      </c>
      <c r="R9" s="68">
        <v>24.6098104793757</v>
      </c>
      <c r="S9" s="67">
        <v>16.711581133974502</v>
      </c>
      <c r="T9" s="67">
        <v>16.516467279821601</v>
      </c>
      <c r="U9" s="69">
        <v>1.16753676739905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246178.40820000001</v>
      </c>
      <c r="E10" s="67">
        <v>273029</v>
      </c>
      <c r="F10" s="68">
        <v>90.165663061433094</v>
      </c>
      <c r="G10" s="67">
        <v>175061.05559999999</v>
      </c>
      <c r="H10" s="68">
        <v>40.624313817972897</v>
      </c>
      <c r="I10" s="67">
        <v>65005.473599999998</v>
      </c>
      <c r="J10" s="68">
        <v>26.4058387879364</v>
      </c>
      <c r="K10" s="67">
        <v>35994.318599999999</v>
      </c>
      <c r="L10" s="68">
        <v>20.5610085444955</v>
      </c>
      <c r="M10" s="68">
        <v>0.80599261573463998</v>
      </c>
      <c r="N10" s="67">
        <v>966917.76100000006</v>
      </c>
      <c r="O10" s="67">
        <v>36544908.597199999</v>
      </c>
      <c r="P10" s="67">
        <v>112184</v>
      </c>
      <c r="Q10" s="67">
        <v>94213</v>
      </c>
      <c r="R10" s="68">
        <v>19.074862280152399</v>
      </c>
      <c r="S10" s="67">
        <v>2.1944163891463999</v>
      </c>
      <c r="T10" s="67">
        <v>2.0483393257830702</v>
      </c>
      <c r="U10" s="69">
        <v>6.6567614098142203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75560.163199999995</v>
      </c>
      <c r="E11" s="67">
        <v>80309</v>
      </c>
      <c r="F11" s="68">
        <v>94.086793759105504</v>
      </c>
      <c r="G11" s="67">
        <v>49338.4859</v>
      </c>
      <c r="H11" s="68">
        <v>53.146497752579002</v>
      </c>
      <c r="I11" s="67">
        <v>15028.294099999999</v>
      </c>
      <c r="J11" s="68">
        <v>19.889176337829799</v>
      </c>
      <c r="K11" s="67">
        <v>11257.9699</v>
      </c>
      <c r="L11" s="68">
        <v>22.817826073580399</v>
      </c>
      <c r="M11" s="68">
        <v>0.33490267192844397</v>
      </c>
      <c r="N11" s="67">
        <v>329823.39520000003</v>
      </c>
      <c r="O11" s="67">
        <v>15430359.5921</v>
      </c>
      <c r="P11" s="67">
        <v>4340</v>
      </c>
      <c r="Q11" s="67">
        <v>3624</v>
      </c>
      <c r="R11" s="68">
        <v>19.757174392936001</v>
      </c>
      <c r="S11" s="67">
        <v>17.4101758525346</v>
      </c>
      <c r="T11" s="67">
        <v>17.894832560706401</v>
      </c>
      <c r="U11" s="69">
        <v>-2.7837553869468099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227783.0913</v>
      </c>
      <c r="E12" s="67">
        <v>280686</v>
      </c>
      <c r="F12" s="68">
        <v>81.152280947393194</v>
      </c>
      <c r="G12" s="67">
        <v>200887.6139</v>
      </c>
      <c r="H12" s="68">
        <v>13.3883204035607</v>
      </c>
      <c r="I12" s="67">
        <v>47590.907700000003</v>
      </c>
      <c r="J12" s="68">
        <v>20.893081847467201</v>
      </c>
      <c r="K12" s="67">
        <v>-14041.97</v>
      </c>
      <c r="L12" s="68">
        <v>-6.9899630581455199</v>
      </c>
      <c r="M12" s="68">
        <v>-4.3891902418250401</v>
      </c>
      <c r="N12" s="67">
        <v>1029579.3809</v>
      </c>
      <c r="O12" s="67">
        <v>45919011.728299998</v>
      </c>
      <c r="P12" s="67">
        <v>3294</v>
      </c>
      <c r="Q12" s="67">
        <v>2907</v>
      </c>
      <c r="R12" s="68">
        <v>13.312693498451999</v>
      </c>
      <c r="S12" s="67">
        <v>69.150908105646593</v>
      </c>
      <c r="T12" s="67">
        <v>66.352014895080799</v>
      </c>
      <c r="U12" s="69">
        <v>4.04751475756433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381131.6839</v>
      </c>
      <c r="E13" s="67">
        <v>396562</v>
      </c>
      <c r="F13" s="68">
        <v>96.108977637796897</v>
      </c>
      <c r="G13" s="67">
        <v>301731.91649999999</v>
      </c>
      <c r="H13" s="68">
        <v>26.314673078344999</v>
      </c>
      <c r="I13" s="67">
        <v>97841.352599999998</v>
      </c>
      <c r="J13" s="68">
        <v>25.671272353644401</v>
      </c>
      <c r="K13" s="67">
        <v>56292.480100000001</v>
      </c>
      <c r="L13" s="68">
        <v>18.656455290834302</v>
      </c>
      <c r="M13" s="68">
        <v>0.73808921593418997</v>
      </c>
      <c r="N13" s="67">
        <v>1614896.1672</v>
      </c>
      <c r="O13" s="67">
        <v>72144133.272499993</v>
      </c>
      <c r="P13" s="67">
        <v>17399</v>
      </c>
      <c r="Q13" s="67">
        <v>15280</v>
      </c>
      <c r="R13" s="68">
        <v>13.8678010471204</v>
      </c>
      <c r="S13" s="67">
        <v>21.905378694177799</v>
      </c>
      <c r="T13" s="67">
        <v>20.7848791950262</v>
      </c>
      <c r="U13" s="69">
        <v>5.1151797683801901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216609.97690000001</v>
      </c>
      <c r="E14" s="67">
        <v>199241</v>
      </c>
      <c r="F14" s="68">
        <v>108.717571634352</v>
      </c>
      <c r="G14" s="67">
        <v>159441.4393</v>
      </c>
      <c r="H14" s="68">
        <v>35.855507734368501</v>
      </c>
      <c r="I14" s="67">
        <v>26725.080699999999</v>
      </c>
      <c r="J14" s="68">
        <v>12.337880776534099</v>
      </c>
      <c r="K14" s="67">
        <v>18102.299599999998</v>
      </c>
      <c r="L14" s="68">
        <v>11.3535726216942</v>
      </c>
      <c r="M14" s="68">
        <v>0.47633622747023802</v>
      </c>
      <c r="N14" s="67">
        <v>898572.20990000002</v>
      </c>
      <c r="O14" s="67">
        <v>33669680.412100002</v>
      </c>
      <c r="P14" s="67">
        <v>4266</v>
      </c>
      <c r="Q14" s="67">
        <v>3926</v>
      </c>
      <c r="R14" s="68">
        <v>8.6602139582271995</v>
      </c>
      <c r="S14" s="67">
        <v>50.7758970698547</v>
      </c>
      <c r="T14" s="67">
        <v>46.240175445746303</v>
      </c>
      <c r="U14" s="69">
        <v>8.9328242056824099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181150.57490000001</v>
      </c>
      <c r="E15" s="67">
        <v>164392</v>
      </c>
      <c r="F15" s="68">
        <v>110.194276424644</v>
      </c>
      <c r="G15" s="67">
        <v>114232.1517</v>
      </c>
      <c r="H15" s="68">
        <v>58.581075646498597</v>
      </c>
      <c r="I15" s="67">
        <v>20347.1126</v>
      </c>
      <c r="J15" s="68">
        <v>11.232154582579801</v>
      </c>
      <c r="K15" s="67">
        <v>15740.802600000001</v>
      </c>
      <c r="L15" s="68">
        <v>13.779660424622801</v>
      </c>
      <c r="M15" s="68">
        <v>0.29263501468470199</v>
      </c>
      <c r="N15" s="67">
        <v>740027.34479999996</v>
      </c>
      <c r="O15" s="67">
        <v>26561894.640799999</v>
      </c>
      <c r="P15" s="67">
        <v>9309</v>
      </c>
      <c r="Q15" s="67">
        <v>7567</v>
      </c>
      <c r="R15" s="68">
        <v>23.021012290207501</v>
      </c>
      <c r="S15" s="67">
        <v>19.4597244494575</v>
      </c>
      <c r="T15" s="67">
        <v>19.4555524382186</v>
      </c>
      <c r="U15" s="69">
        <v>2.1439210250730999E-2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1172451.5708999999</v>
      </c>
      <c r="E16" s="67">
        <v>1245328</v>
      </c>
      <c r="F16" s="68">
        <v>94.148013286459502</v>
      </c>
      <c r="G16" s="67">
        <v>881966.6004</v>
      </c>
      <c r="H16" s="68">
        <v>32.936051134845201</v>
      </c>
      <c r="I16" s="67">
        <v>32443.2772</v>
      </c>
      <c r="J16" s="68">
        <v>2.7671315391812601</v>
      </c>
      <c r="K16" s="67">
        <v>61833.3914</v>
      </c>
      <c r="L16" s="68">
        <v>7.0108540813174303</v>
      </c>
      <c r="M16" s="68">
        <v>-0.475311373588996</v>
      </c>
      <c r="N16" s="67">
        <v>4731438.0055</v>
      </c>
      <c r="O16" s="67">
        <v>191622576.54969999</v>
      </c>
      <c r="P16" s="67">
        <v>81871</v>
      </c>
      <c r="Q16" s="67">
        <v>73060</v>
      </c>
      <c r="R16" s="68">
        <v>12.0599507254312</v>
      </c>
      <c r="S16" s="67">
        <v>14.320718824736501</v>
      </c>
      <c r="T16" s="67">
        <v>13.0250611784834</v>
      </c>
      <c r="U16" s="69">
        <v>9.0474344347507092</v>
      </c>
      <c r="V16" s="54"/>
      <c r="W16" s="54"/>
    </row>
    <row r="17" spans="1:23" ht="12" thickBot="1" x14ac:dyDescent="0.2">
      <c r="A17" s="52"/>
      <c r="B17" s="41" t="s">
        <v>15</v>
      </c>
      <c r="C17" s="42"/>
      <c r="D17" s="67">
        <v>517802.52100000001</v>
      </c>
      <c r="E17" s="67">
        <v>739330</v>
      </c>
      <c r="F17" s="68">
        <v>70.036725278292494</v>
      </c>
      <c r="G17" s="67">
        <v>389892.90850000002</v>
      </c>
      <c r="H17" s="68">
        <v>32.806344950487897</v>
      </c>
      <c r="I17" s="67">
        <v>67289.924599999998</v>
      </c>
      <c r="J17" s="68">
        <v>12.995287174354999</v>
      </c>
      <c r="K17" s="67">
        <v>54274.4018</v>
      </c>
      <c r="L17" s="68">
        <v>13.920335717006299</v>
      </c>
      <c r="M17" s="68">
        <v>0.23980960394481901</v>
      </c>
      <c r="N17" s="67">
        <v>2952812.2080999999</v>
      </c>
      <c r="O17" s="67">
        <v>193464252.94940001</v>
      </c>
      <c r="P17" s="67">
        <v>14960</v>
      </c>
      <c r="Q17" s="67">
        <v>13135</v>
      </c>
      <c r="R17" s="68">
        <v>13.894175866006901</v>
      </c>
      <c r="S17" s="67">
        <v>34.612467981283402</v>
      </c>
      <c r="T17" s="67">
        <v>81.285564362390602</v>
      </c>
      <c r="U17" s="69">
        <v>-134.84475133742399</v>
      </c>
      <c r="V17" s="36"/>
      <c r="W17" s="36"/>
    </row>
    <row r="18" spans="1:23" ht="12" thickBot="1" x14ac:dyDescent="0.2">
      <c r="A18" s="52"/>
      <c r="B18" s="41" t="s">
        <v>16</v>
      </c>
      <c r="C18" s="42"/>
      <c r="D18" s="67">
        <v>2486117.4290999998</v>
      </c>
      <c r="E18" s="67">
        <v>2188788</v>
      </c>
      <c r="F18" s="68">
        <v>113.584204093772</v>
      </c>
      <c r="G18" s="67">
        <v>1719727.8733000001</v>
      </c>
      <c r="H18" s="68">
        <v>44.564583019136002</v>
      </c>
      <c r="I18" s="67">
        <v>365658.41129999998</v>
      </c>
      <c r="J18" s="68">
        <v>14.708010451154401</v>
      </c>
      <c r="K18" s="67">
        <v>195241.22810000001</v>
      </c>
      <c r="L18" s="68">
        <v>11.3530303911019</v>
      </c>
      <c r="M18" s="68">
        <v>0.872854493174539</v>
      </c>
      <c r="N18" s="67">
        <v>10023278.3478</v>
      </c>
      <c r="O18" s="67">
        <v>472528037.1189</v>
      </c>
      <c r="P18" s="67">
        <v>123086</v>
      </c>
      <c r="Q18" s="67">
        <v>102367</v>
      </c>
      <c r="R18" s="68">
        <v>20.239921068312999</v>
      </c>
      <c r="S18" s="67">
        <v>20.198214493118599</v>
      </c>
      <c r="T18" s="67">
        <v>20.0206627624137</v>
      </c>
      <c r="U18" s="69">
        <v>0.87904666407742604</v>
      </c>
      <c r="V18" s="36"/>
      <c r="W18" s="36"/>
    </row>
    <row r="19" spans="1:23" ht="12" thickBot="1" x14ac:dyDescent="0.2">
      <c r="A19" s="52"/>
      <c r="B19" s="41" t="s">
        <v>17</v>
      </c>
      <c r="C19" s="42"/>
      <c r="D19" s="67">
        <v>576364.78090000001</v>
      </c>
      <c r="E19" s="67">
        <v>735281</v>
      </c>
      <c r="F19" s="68">
        <v>78.3870086266339</v>
      </c>
      <c r="G19" s="67">
        <v>414265.77840000001</v>
      </c>
      <c r="H19" s="68">
        <v>39.129228372680899</v>
      </c>
      <c r="I19" s="67">
        <v>55774.200900000003</v>
      </c>
      <c r="J19" s="68">
        <v>9.67689261181226</v>
      </c>
      <c r="K19" s="67">
        <v>52489.188000000002</v>
      </c>
      <c r="L19" s="68">
        <v>12.670413714289101</v>
      </c>
      <c r="M19" s="68">
        <v>6.2584563129457996E-2</v>
      </c>
      <c r="N19" s="67">
        <v>2615689.2955</v>
      </c>
      <c r="O19" s="67">
        <v>151353091.7683</v>
      </c>
      <c r="P19" s="67">
        <v>16096</v>
      </c>
      <c r="Q19" s="67">
        <v>13237</v>
      </c>
      <c r="R19" s="68">
        <v>21.598549520284099</v>
      </c>
      <c r="S19" s="67">
        <v>35.807951099652101</v>
      </c>
      <c r="T19" s="67">
        <v>35.888708408249599</v>
      </c>
      <c r="U19" s="69">
        <v>-0.225528984813407</v>
      </c>
      <c r="V19" s="36"/>
      <c r="W19" s="36"/>
    </row>
    <row r="20" spans="1:23" ht="12" thickBot="1" x14ac:dyDescent="0.2">
      <c r="A20" s="52"/>
      <c r="B20" s="41" t="s">
        <v>18</v>
      </c>
      <c r="C20" s="42"/>
      <c r="D20" s="67">
        <v>1115381.8285999999</v>
      </c>
      <c r="E20" s="67">
        <v>1292203</v>
      </c>
      <c r="F20" s="68">
        <v>86.316300813417101</v>
      </c>
      <c r="G20" s="67">
        <v>1038298.4554</v>
      </c>
      <c r="H20" s="68">
        <v>7.4240092334822796</v>
      </c>
      <c r="I20" s="67">
        <v>77802.853400000007</v>
      </c>
      <c r="J20" s="68">
        <v>6.9754456639890101</v>
      </c>
      <c r="K20" s="67">
        <v>-24878.496500000001</v>
      </c>
      <c r="L20" s="68">
        <v>-2.3960833583649799</v>
      </c>
      <c r="M20" s="68">
        <v>-4.12731331654226</v>
      </c>
      <c r="N20" s="67">
        <v>4736865.5291999998</v>
      </c>
      <c r="O20" s="67">
        <v>217482619.2719</v>
      </c>
      <c r="P20" s="67">
        <v>48863</v>
      </c>
      <c r="Q20" s="67">
        <v>40280</v>
      </c>
      <c r="R20" s="68">
        <v>21.3083416087388</v>
      </c>
      <c r="S20" s="67">
        <v>22.826716096023599</v>
      </c>
      <c r="T20" s="67">
        <v>23.250488356504501</v>
      </c>
      <c r="U20" s="69">
        <v>-1.85647492481284</v>
      </c>
      <c r="V20" s="36"/>
      <c r="W20" s="36"/>
    </row>
    <row r="21" spans="1:23" ht="12" thickBot="1" x14ac:dyDescent="0.2">
      <c r="A21" s="52"/>
      <c r="B21" s="41" t="s">
        <v>19</v>
      </c>
      <c r="C21" s="42"/>
      <c r="D21" s="67">
        <v>440314.68900000001</v>
      </c>
      <c r="E21" s="67">
        <v>465622</v>
      </c>
      <c r="F21" s="68">
        <v>94.564837786874307</v>
      </c>
      <c r="G21" s="67">
        <v>347563.77490000002</v>
      </c>
      <c r="H21" s="68">
        <v>26.6860129847209</v>
      </c>
      <c r="I21" s="67">
        <v>48274.722199999997</v>
      </c>
      <c r="J21" s="68">
        <v>10.963686519211301</v>
      </c>
      <c r="K21" s="67">
        <v>27012.602200000001</v>
      </c>
      <c r="L21" s="68">
        <v>7.7719843524463901</v>
      </c>
      <c r="M21" s="68">
        <v>0.78711853980509905</v>
      </c>
      <c r="N21" s="67">
        <v>1763846.254</v>
      </c>
      <c r="O21" s="67">
        <v>87136333.533199996</v>
      </c>
      <c r="P21" s="67">
        <v>40540</v>
      </c>
      <c r="Q21" s="67">
        <v>32792</v>
      </c>
      <c r="R21" s="68">
        <v>23.627714076604001</v>
      </c>
      <c r="S21" s="67">
        <v>10.861240478539701</v>
      </c>
      <c r="T21" s="67">
        <v>10.5732004116858</v>
      </c>
      <c r="U21" s="69">
        <v>2.6519997179241401</v>
      </c>
      <c r="V21" s="36"/>
      <c r="W21" s="36"/>
    </row>
    <row r="22" spans="1:23" ht="12" thickBot="1" x14ac:dyDescent="0.2">
      <c r="A22" s="52"/>
      <c r="B22" s="41" t="s">
        <v>20</v>
      </c>
      <c r="C22" s="42"/>
      <c r="D22" s="67">
        <v>1542699.7535000001</v>
      </c>
      <c r="E22" s="67">
        <v>1524784</v>
      </c>
      <c r="F22" s="68">
        <v>101.17496993016699</v>
      </c>
      <c r="G22" s="67">
        <v>1152323.1943000001</v>
      </c>
      <c r="H22" s="68">
        <v>33.877349786154497</v>
      </c>
      <c r="I22" s="67">
        <v>209425.21590000001</v>
      </c>
      <c r="J22" s="68">
        <v>13.575241418485099</v>
      </c>
      <c r="K22" s="67">
        <v>130685.16620000001</v>
      </c>
      <c r="L22" s="68">
        <v>11.341016725727499</v>
      </c>
      <c r="M22" s="68">
        <v>0.60251711796805296</v>
      </c>
      <c r="N22" s="67">
        <v>6367783.6913999999</v>
      </c>
      <c r="O22" s="67">
        <v>261140922.72569999</v>
      </c>
      <c r="P22" s="67">
        <v>91567</v>
      </c>
      <c r="Q22" s="67">
        <v>76229</v>
      </c>
      <c r="R22" s="68">
        <v>20.120951343976699</v>
      </c>
      <c r="S22" s="67">
        <v>16.847769977175201</v>
      </c>
      <c r="T22" s="67">
        <v>16.124091959752899</v>
      </c>
      <c r="U22" s="69">
        <v>4.2953935055069596</v>
      </c>
      <c r="V22" s="36"/>
      <c r="W22" s="36"/>
    </row>
    <row r="23" spans="1:23" ht="12" thickBot="1" x14ac:dyDescent="0.2">
      <c r="A23" s="52"/>
      <c r="B23" s="41" t="s">
        <v>21</v>
      </c>
      <c r="C23" s="42"/>
      <c r="D23" s="67">
        <v>3405224.0994000002</v>
      </c>
      <c r="E23" s="67">
        <v>3334575</v>
      </c>
      <c r="F23" s="68">
        <v>102.118683772295</v>
      </c>
      <c r="G23" s="67">
        <v>2468147.8421</v>
      </c>
      <c r="H23" s="68">
        <v>37.966779838548803</v>
      </c>
      <c r="I23" s="67">
        <v>90771.117400000003</v>
      </c>
      <c r="J23" s="68">
        <v>2.6656429870795799</v>
      </c>
      <c r="K23" s="67">
        <v>122469.27529999999</v>
      </c>
      <c r="L23" s="68">
        <v>4.9619910611107603</v>
      </c>
      <c r="M23" s="68">
        <v>-0.25882538965264901</v>
      </c>
      <c r="N23" s="67">
        <v>13800128.6862</v>
      </c>
      <c r="O23" s="67">
        <v>538491111.53320003</v>
      </c>
      <c r="P23" s="67">
        <v>107042</v>
      </c>
      <c r="Q23" s="67">
        <v>89251</v>
      </c>
      <c r="R23" s="68">
        <v>19.933670210978001</v>
      </c>
      <c r="S23" s="67">
        <v>31.812037325535801</v>
      </c>
      <c r="T23" s="67">
        <v>29.8503394191662</v>
      </c>
      <c r="U23" s="69">
        <v>6.1665271114055002</v>
      </c>
      <c r="V23" s="36"/>
      <c r="W23" s="36"/>
    </row>
    <row r="24" spans="1:23" ht="12" thickBot="1" x14ac:dyDescent="0.2">
      <c r="A24" s="52"/>
      <c r="B24" s="41" t="s">
        <v>22</v>
      </c>
      <c r="C24" s="42"/>
      <c r="D24" s="67">
        <v>343292.33980000002</v>
      </c>
      <c r="E24" s="67">
        <v>414322</v>
      </c>
      <c r="F24" s="68">
        <v>82.856411148816605</v>
      </c>
      <c r="G24" s="67">
        <v>311889.0477</v>
      </c>
      <c r="H24" s="68">
        <v>10.0687383322951</v>
      </c>
      <c r="I24" s="67">
        <v>66071.863100000002</v>
      </c>
      <c r="J24" s="68">
        <v>19.246529980393099</v>
      </c>
      <c r="K24" s="67">
        <v>45196.130299999997</v>
      </c>
      <c r="L24" s="68">
        <v>14.4910924680732</v>
      </c>
      <c r="M24" s="68">
        <v>0.46189203946073198</v>
      </c>
      <c r="N24" s="67">
        <v>1509725.618</v>
      </c>
      <c r="O24" s="67">
        <v>59440123.842100002</v>
      </c>
      <c r="P24" s="67">
        <v>34733</v>
      </c>
      <c r="Q24" s="67">
        <v>29686</v>
      </c>
      <c r="R24" s="68">
        <v>17.001280064677001</v>
      </c>
      <c r="S24" s="67">
        <v>9.8837514697837801</v>
      </c>
      <c r="T24" s="67">
        <v>9.6223089368725994</v>
      </c>
      <c r="U24" s="69">
        <v>2.6451751008759299</v>
      </c>
      <c r="V24" s="36"/>
      <c r="W24" s="36"/>
    </row>
    <row r="25" spans="1:23" ht="12" thickBot="1" x14ac:dyDescent="0.2">
      <c r="A25" s="52"/>
      <c r="B25" s="41" t="s">
        <v>23</v>
      </c>
      <c r="C25" s="42"/>
      <c r="D25" s="67">
        <v>294633.0061</v>
      </c>
      <c r="E25" s="67">
        <v>322188</v>
      </c>
      <c r="F25" s="68">
        <v>91.447541838926298</v>
      </c>
      <c r="G25" s="67">
        <v>220434.3058</v>
      </c>
      <c r="H25" s="68">
        <v>33.660232707753103</v>
      </c>
      <c r="I25" s="67">
        <v>24751.466400000001</v>
      </c>
      <c r="J25" s="68">
        <v>8.40077855757926</v>
      </c>
      <c r="K25" s="67">
        <v>19880.605200000002</v>
      </c>
      <c r="L25" s="68">
        <v>9.01883449032551</v>
      </c>
      <c r="M25" s="68">
        <v>0.24500568020937299</v>
      </c>
      <c r="N25" s="67">
        <v>1222132.9213</v>
      </c>
      <c r="O25" s="67">
        <v>58248018.255099997</v>
      </c>
      <c r="P25" s="67">
        <v>23553</v>
      </c>
      <c r="Q25" s="67">
        <v>19411</v>
      </c>
      <c r="R25" s="68">
        <v>21.338416361856702</v>
      </c>
      <c r="S25" s="67">
        <v>12.509362123721001</v>
      </c>
      <c r="T25" s="67">
        <v>12.183891911802601</v>
      </c>
      <c r="U25" s="69">
        <v>2.6018130157188901</v>
      </c>
      <c r="V25" s="36"/>
      <c r="W25" s="36"/>
    </row>
    <row r="26" spans="1:23" ht="12" thickBot="1" x14ac:dyDescent="0.2">
      <c r="A26" s="52"/>
      <c r="B26" s="41" t="s">
        <v>24</v>
      </c>
      <c r="C26" s="42"/>
      <c r="D26" s="67">
        <v>629178.35919999995</v>
      </c>
      <c r="E26" s="67">
        <v>761009</v>
      </c>
      <c r="F26" s="68">
        <v>82.676861797955098</v>
      </c>
      <c r="G26" s="67">
        <v>682236.87849999999</v>
      </c>
      <c r="H26" s="68">
        <v>-7.7771403118308404</v>
      </c>
      <c r="I26" s="67">
        <v>141769.0595</v>
      </c>
      <c r="J26" s="68">
        <v>22.532411903082501</v>
      </c>
      <c r="K26" s="67">
        <v>122307.1167</v>
      </c>
      <c r="L26" s="68">
        <v>17.9273681259961</v>
      </c>
      <c r="M26" s="68">
        <v>0.15912355163875799</v>
      </c>
      <c r="N26" s="67">
        <v>2876396.6197000002</v>
      </c>
      <c r="O26" s="67">
        <v>122846646.33149999</v>
      </c>
      <c r="P26" s="67">
        <v>46113</v>
      </c>
      <c r="Q26" s="67">
        <v>38483</v>
      </c>
      <c r="R26" s="68">
        <v>19.826936569394299</v>
      </c>
      <c r="S26" s="67">
        <v>13.644272964240001</v>
      </c>
      <c r="T26" s="67">
        <v>16.210045113426698</v>
      </c>
      <c r="U26" s="69">
        <v>-18.8047553424889</v>
      </c>
      <c r="V26" s="36"/>
      <c r="W26" s="36"/>
    </row>
    <row r="27" spans="1:23" ht="12" thickBot="1" x14ac:dyDescent="0.2">
      <c r="A27" s="52"/>
      <c r="B27" s="41" t="s">
        <v>25</v>
      </c>
      <c r="C27" s="42"/>
      <c r="D27" s="67">
        <v>326700.2133</v>
      </c>
      <c r="E27" s="67">
        <v>299309</v>
      </c>
      <c r="F27" s="68">
        <v>109.151483349983</v>
      </c>
      <c r="G27" s="67">
        <v>237237.21479999999</v>
      </c>
      <c r="H27" s="68">
        <v>37.710356098818899</v>
      </c>
      <c r="I27" s="67">
        <v>105306.88</v>
      </c>
      <c r="J27" s="68">
        <v>32.233489821232403</v>
      </c>
      <c r="K27" s="67">
        <v>66358.332599999994</v>
      </c>
      <c r="L27" s="68">
        <v>27.971299804688101</v>
      </c>
      <c r="M27" s="68">
        <v>0.58694282803603803</v>
      </c>
      <c r="N27" s="67">
        <v>1325612.3415999999</v>
      </c>
      <c r="O27" s="67">
        <v>51882328.355400003</v>
      </c>
      <c r="P27" s="67">
        <v>43465</v>
      </c>
      <c r="Q27" s="67">
        <v>36151</v>
      </c>
      <c r="R27" s="68">
        <v>20.231805482559299</v>
      </c>
      <c r="S27" s="67">
        <v>7.5163974071091699</v>
      </c>
      <c r="T27" s="67">
        <v>7.29973143204891</v>
      </c>
      <c r="U27" s="69">
        <v>2.8825774280552898</v>
      </c>
      <c r="V27" s="36"/>
      <c r="W27" s="36"/>
    </row>
    <row r="28" spans="1:23" ht="12" thickBot="1" x14ac:dyDescent="0.2">
      <c r="A28" s="52"/>
      <c r="B28" s="41" t="s">
        <v>26</v>
      </c>
      <c r="C28" s="42"/>
      <c r="D28" s="67">
        <v>934974.46779999998</v>
      </c>
      <c r="E28" s="67">
        <v>1210644</v>
      </c>
      <c r="F28" s="68">
        <v>77.229513201238404</v>
      </c>
      <c r="G28" s="67">
        <v>860186.75870000001</v>
      </c>
      <c r="H28" s="68">
        <v>8.6943571664630994</v>
      </c>
      <c r="I28" s="67">
        <v>69820.875599999999</v>
      </c>
      <c r="J28" s="68">
        <v>7.4676772473037598</v>
      </c>
      <c r="K28" s="67">
        <v>32996.022599999997</v>
      </c>
      <c r="L28" s="68">
        <v>3.8359138020058401</v>
      </c>
      <c r="M28" s="68">
        <v>1.11603914951858</v>
      </c>
      <c r="N28" s="67">
        <v>4011430.2828000002</v>
      </c>
      <c r="O28" s="67">
        <v>175711559.47830001</v>
      </c>
      <c r="P28" s="67">
        <v>53201</v>
      </c>
      <c r="Q28" s="67">
        <v>46526</v>
      </c>
      <c r="R28" s="68">
        <v>14.3468168335984</v>
      </c>
      <c r="S28" s="67">
        <v>17.574377695908002</v>
      </c>
      <c r="T28" s="67">
        <v>16.829234253965499</v>
      </c>
      <c r="U28" s="69">
        <v>4.2399421182119301</v>
      </c>
      <c r="V28" s="36"/>
      <c r="W28" s="36"/>
    </row>
    <row r="29" spans="1:23" ht="12" thickBot="1" x14ac:dyDescent="0.2">
      <c r="A29" s="52"/>
      <c r="B29" s="41" t="s">
        <v>27</v>
      </c>
      <c r="C29" s="42"/>
      <c r="D29" s="67">
        <v>537854.63179999997</v>
      </c>
      <c r="E29" s="67">
        <v>691874</v>
      </c>
      <c r="F29" s="68">
        <v>77.738812529449007</v>
      </c>
      <c r="G29" s="67">
        <v>539790.21340000001</v>
      </c>
      <c r="H29" s="68">
        <v>-0.35858034324266502</v>
      </c>
      <c r="I29" s="67">
        <v>82244.885800000004</v>
      </c>
      <c r="J29" s="68">
        <v>15.2912852167428</v>
      </c>
      <c r="K29" s="67">
        <v>88571.439299999998</v>
      </c>
      <c r="L29" s="68">
        <v>16.408492985100899</v>
      </c>
      <c r="M29" s="68">
        <v>-7.1428821186605998E-2</v>
      </c>
      <c r="N29" s="67">
        <v>2453710.6483999998</v>
      </c>
      <c r="O29" s="67">
        <v>126553533.513</v>
      </c>
      <c r="P29" s="67">
        <v>92738</v>
      </c>
      <c r="Q29" s="67">
        <v>84800</v>
      </c>
      <c r="R29" s="68">
        <v>9.3608490566037705</v>
      </c>
      <c r="S29" s="67">
        <v>5.7997221397916698</v>
      </c>
      <c r="T29" s="67">
        <v>5.6613577346698101</v>
      </c>
      <c r="U29" s="69">
        <v>2.3857074836835199</v>
      </c>
      <c r="V29" s="36"/>
      <c r="W29" s="36"/>
    </row>
    <row r="30" spans="1:23" ht="12" thickBot="1" x14ac:dyDescent="0.2">
      <c r="A30" s="52"/>
      <c r="B30" s="41" t="s">
        <v>28</v>
      </c>
      <c r="C30" s="42"/>
      <c r="D30" s="67">
        <v>1318712.9597</v>
      </c>
      <c r="E30" s="67">
        <v>1612689</v>
      </c>
      <c r="F30" s="68">
        <v>81.771064334164905</v>
      </c>
      <c r="G30" s="67">
        <v>1184143.4898000001</v>
      </c>
      <c r="H30" s="68">
        <v>11.364287441442499</v>
      </c>
      <c r="I30" s="67">
        <v>163557.83979999999</v>
      </c>
      <c r="J30" s="68">
        <v>12.402838585677401</v>
      </c>
      <c r="K30" s="67">
        <v>156446.1697</v>
      </c>
      <c r="L30" s="68">
        <v>13.2117577850657</v>
      </c>
      <c r="M30" s="68">
        <v>4.5457617234331997E-2</v>
      </c>
      <c r="N30" s="67">
        <v>5468082.1993000004</v>
      </c>
      <c r="O30" s="67">
        <v>230131472.74860001</v>
      </c>
      <c r="P30" s="67">
        <v>72680</v>
      </c>
      <c r="Q30" s="67">
        <v>62426</v>
      </c>
      <c r="R30" s="68">
        <v>16.425848204273901</v>
      </c>
      <c r="S30" s="67">
        <v>18.144096858833201</v>
      </c>
      <c r="T30" s="67">
        <v>17.605585006247399</v>
      </c>
      <c r="U30" s="69">
        <v>2.9679727614751799</v>
      </c>
      <c r="V30" s="36"/>
      <c r="W30" s="36"/>
    </row>
    <row r="31" spans="1:23" ht="12" thickBot="1" x14ac:dyDescent="0.2">
      <c r="A31" s="52"/>
      <c r="B31" s="41" t="s">
        <v>29</v>
      </c>
      <c r="C31" s="42"/>
      <c r="D31" s="67">
        <v>878696.13130000001</v>
      </c>
      <c r="E31" s="67">
        <v>1737992</v>
      </c>
      <c r="F31" s="68">
        <v>50.558122896998398</v>
      </c>
      <c r="G31" s="67">
        <v>1524618.8485000001</v>
      </c>
      <c r="H31" s="68">
        <v>-42.366176820881698</v>
      </c>
      <c r="I31" s="67">
        <v>27226.458500000001</v>
      </c>
      <c r="J31" s="68">
        <v>3.0985066998894601</v>
      </c>
      <c r="K31" s="67">
        <v>-46906.06</v>
      </c>
      <c r="L31" s="68">
        <v>-3.0765761584378102</v>
      </c>
      <c r="M31" s="68">
        <v>-1.5804465030744399</v>
      </c>
      <c r="N31" s="67">
        <v>3353841.0707</v>
      </c>
      <c r="O31" s="67">
        <v>200810773.5977</v>
      </c>
      <c r="P31" s="67">
        <v>35197</v>
      </c>
      <c r="Q31" s="67">
        <v>27343</v>
      </c>
      <c r="R31" s="68">
        <v>28.7239878579527</v>
      </c>
      <c r="S31" s="67">
        <v>24.965085981759799</v>
      </c>
      <c r="T31" s="67">
        <v>24.424032531178</v>
      </c>
      <c r="U31" s="69">
        <v>2.1672404852806002</v>
      </c>
      <c r="V31" s="36"/>
      <c r="W31" s="36"/>
    </row>
    <row r="32" spans="1:23" ht="12" thickBot="1" x14ac:dyDescent="0.2">
      <c r="A32" s="52"/>
      <c r="B32" s="41" t="s">
        <v>30</v>
      </c>
      <c r="C32" s="42"/>
      <c r="D32" s="67">
        <v>165260.42730000001</v>
      </c>
      <c r="E32" s="67">
        <v>174659</v>
      </c>
      <c r="F32" s="68">
        <v>94.618901573924106</v>
      </c>
      <c r="G32" s="67">
        <v>134381.37890000001</v>
      </c>
      <c r="H32" s="68">
        <v>22.978666131249199</v>
      </c>
      <c r="I32" s="67">
        <v>39578.516900000002</v>
      </c>
      <c r="J32" s="68">
        <v>23.949179816746099</v>
      </c>
      <c r="K32" s="67">
        <v>32887.705399999999</v>
      </c>
      <c r="L32" s="68">
        <v>24.473409686079702</v>
      </c>
      <c r="M32" s="68">
        <v>0.20344415697666801</v>
      </c>
      <c r="N32" s="67">
        <v>677028.99250000005</v>
      </c>
      <c r="O32" s="67">
        <v>30606139.0394</v>
      </c>
      <c r="P32" s="67">
        <v>32315</v>
      </c>
      <c r="Q32" s="67">
        <v>28276</v>
      </c>
      <c r="R32" s="68">
        <v>14.2841986136653</v>
      </c>
      <c r="S32" s="67">
        <v>5.1140469534272004</v>
      </c>
      <c r="T32" s="67">
        <v>4.8176343259301202</v>
      </c>
      <c r="U32" s="69">
        <v>5.79604822162303</v>
      </c>
      <c r="V32" s="36"/>
      <c r="W32" s="36"/>
    </row>
    <row r="33" spans="1:23" ht="12" thickBot="1" x14ac:dyDescent="0.2">
      <c r="A33" s="52"/>
      <c r="B33" s="41" t="s">
        <v>31</v>
      </c>
      <c r="C33" s="42"/>
      <c r="D33" s="70"/>
      <c r="E33" s="70"/>
      <c r="F33" s="70"/>
      <c r="G33" s="67">
        <v>163.71190000000001</v>
      </c>
      <c r="H33" s="70"/>
      <c r="I33" s="70"/>
      <c r="J33" s="70"/>
      <c r="K33" s="67">
        <v>33.183799999999998</v>
      </c>
      <c r="L33" s="68">
        <v>20.269632201446601</v>
      </c>
      <c r="M33" s="70"/>
      <c r="N33" s="67">
        <v>0</v>
      </c>
      <c r="O33" s="67">
        <v>4834.1475</v>
      </c>
      <c r="P33" s="70"/>
      <c r="Q33" s="70"/>
      <c r="R33" s="70"/>
      <c r="S33" s="70"/>
      <c r="T33" s="70"/>
      <c r="U33" s="71"/>
      <c r="V33" s="36"/>
      <c r="W33" s="36"/>
    </row>
    <row r="34" spans="1:23" ht="12" thickBot="1" x14ac:dyDescent="0.2">
      <c r="A34" s="52"/>
      <c r="B34" s="41" t="s">
        <v>36</v>
      </c>
      <c r="C34" s="4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7">
        <v>9</v>
      </c>
      <c r="P34" s="70"/>
      <c r="Q34" s="70"/>
      <c r="R34" s="70"/>
      <c r="S34" s="70"/>
      <c r="T34" s="70"/>
      <c r="U34" s="71"/>
      <c r="V34" s="36"/>
      <c r="W34" s="36"/>
    </row>
    <row r="35" spans="1:23" ht="12" thickBot="1" x14ac:dyDescent="0.2">
      <c r="A35" s="52"/>
      <c r="B35" s="41" t="s">
        <v>32</v>
      </c>
      <c r="C35" s="42"/>
      <c r="D35" s="67">
        <v>166973.16260000001</v>
      </c>
      <c r="E35" s="67">
        <v>171692</v>
      </c>
      <c r="F35" s="68">
        <v>97.251568273419807</v>
      </c>
      <c r="G35" s="67">
        <v>148701.54120000001</v>
      </c>
      <c r="H35" s="68">
        <v>12.287445881562901</v>
      </c>
      <c r="I35" s="67">
        <v>25228.358800000002</v>
      </c>
      <c r="J35" s="68">
        <v>15.109229775108799</v>
      </c>
      <c r="K35" s="67">
        <v>11105.841700000001</v>
      </c>
      <c r="L35" s="68">
        <v>7.4685451209028901</v>
      </c>
      <c r="M35" s="68">
        <v>1.2716296055255301</v>
      </c>
      <c r="N35" s="67">
        <v>768994.26769999997</v>
      </c>
      <c r="O35" s="67">
        <v>31974763.250399999</v>
      </c>
      <c r="P35" s="67">
        <v>11996</v>
      </c>
      <c r="Q35" s="67">
        <v>9389</v>
      </c>
      <c r="R35" s="68">
        <v>27.766535307274498</v>
      </c>
      <c r="S35" s="67">
        <v>13.919069906635499</v>
      </c>
      <c r="T35" s="67">
        <v>14.164130951113</v>
      </c>
      <c r="U35" s="69">
        <v>-1.76061364819091</v>
      </c>
      <c r="V35" s="36"/>
      <c r="W35" s="36"/>
    </row>
    <row r="36" spans="1:23" ht="12" thickBot="1" x14ac:dyDescent="0.2">
      <c r="A36" s="52"/>
      <c r="B36" s="41" t="s">
        <v>37</v>
      </c>
      <c r="C36" s="42"/>
      <c r="D36" s="70"/>
      <c r="E36" s="67">
        <v>625317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36"/>
      <c r="W36" s="36"/>
    </row>
    <row r="37" spans="1:23" ht="12" thickBot="1" x14ac:dyDescent="0.2">
      <c r="A37" s="52"/>
      <c r="B37" s="41" t="s">
        <v>38</v>
      </c>
      <c r="C37" s="42"/>
      <c r="D37" s="70"/>
      <c r="E37" s="67">
        <v>895163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36"/>
      <c r="W37" s="36"/>
    </row>
    <row r="38" spans="1:23" ht="12" thickBot="1" x14ac:dyDescent="0.2">
      <c r="A38" s="52"/>
      <c r="B38" s="41" t="s">
        <v>39</v>
      </c>
      <c r="C38" s="42"/>
      <c r="D38" s="70"/>
      <c r="E38" s="67">
        <v>512321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36"/>
      <c r="W38" s="36"/>
    </row>
    <row r="39" spans="1:23" ht="12" customHeight="1" thickBot="1" x14ac:dyDescent="0.2">
      <c r="A39" s="52"/>
      <c r="B39" s="41" t="s">
        <v>33</v>
      </c>
      <c r="C39" s="42"/>
      <c r="D39" s="67">
        <v>308494.78600000002</v>
      </c>
      <c r="E39" s="67">
        <v>363723</v>
      </c>
      <c r="F39" s="68">
        <v>84.815858771647697</v>
      </c>
      <c r="G39" s="67">
        <v>341063.85399999999</v>
      </c>
      <c r="H39" s="68">
        <v>-9.5492581867089399</v>
      </c>
      <c r="I39" s="67">
        <v>19671.605800000001</v>
      </c>
      <c r="J39" s="68">
        <v>6.3766412570746001</v>
      </c>
      <c r="K39" s="67">
        <v>10933.1451</v>
      </c>
      <c r="L39" s="68">
        <v>3.2056006439193099</v>
      </c>
      <c r="M39" s="68">
        <v>0.79926321475418804</v>
      </c>
      <c r="N39" s="67">
        <v>1196915.7367</v>
      </c>
      <c r="O39" s="67">
        <v>53935142.452699997</v>
      </c>
      <c r="P39" s="67">
        <v>459</v>
      </c>
      <c r="Q39" s="67">
        <v>387</v>
      </c>
      <c r="R39" s="68">
        <v>18.604651162790699</v>
      </c>
      <c r="S39" s="67">
        <v>672.10193028322396</v>
      </c>
      <c r="T39" s="67">
        <v>631.34565865633101</v>
      </c>
      <c r="U39" s="69">
        <v>6.0640015733504704</v>
      </c>
      <c r="V39" s="36"/>
      <c r="W39" s="36"/>
    </row>
    <row r="40" spans="1:23" ht="12" thickBot="1" x14ac:dyDescent="0.2">
      <c r="A40" s="52"/>
      <c r="B40" s="41" t="s">
        <v>34</v>
      </c>
      <c r="C40" s="42"/>
      <c r="D40" s="67">
        <v>655689.47970000003</v>
      </c>
      <c r="E40" s="67">
        <v>554466</v>
      </c>
      <c r="F40" s="68">
        <v>118.25603007217801</v>
      </c>
      <c r="G40" s="67">
        <v>529438.69620000001</v>
      </c>
      <c r="H40" s="68">
        <v>23.846157148344801</v>
      </c>
      <c r="I40" s="67">
        <v>39932.7814</v>
      </c>
      <c r="J40" s="68">
        <v>6.0901970576484796</v>
      </c>
      <c r="K40" s="67">
        <v>32603.5396</v>
      </c>
      <c r="L40" s="68">
        <v>6.1581331009631599</v>
      </c>
      <c r="M40" s="68">
        <v>0.22479896017179701</v>
      </c>
      <c r="N40" s="67">
        <v>2702711.1277000001</v>
      </c>
      <c r="O40" s="67">
        <v>105796182.6182</v>
      </c>
      <c r="P40" s="67">
        <v>3214</v>
      </c>
      <c r="Q40" s="67">
        <v>2703</v>
      </c>
      <c r="R40" s="68">
        <v>18.904920458749501</v>
      </c>
      <c r="S40" s="67">
        <v>204.01041683260701</v>
      </c>
      <c r="T40" s="67">
        <v>193.491092896781</v>
      </c>
      <c r="U40" s="69">
        <v>5.1562680470660496</v>
      </c>
      <c r="V40" s="36"/>
      <c r="W40" s="36"/>
    </row>
    <row r="41" spans="1:23" ht="12" thickBot="1" x14ac:dyDescent="0.2">
      <c r="A41" s="52"/>
      <c r="B41" s="41" t="s">
        <v>40</v>
      </c>
      <c r="C41" s="42"/>
      <c r="D41" s="70"/>
      <c r="E41" s="67">
        <v>148428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36"/>
      <c r="W41" s="36"/>
    </row>
    <row r="42" spans="1:23" ht="12" thickBot="1" x14ac:dyDescent="0.2">
      <c r="A42" s="52"/>
      <c r="B42" s="41" t="s">
        <v>41</v>
      </c>
      <c r="C42" s="42"/>
      <c r="D42" s="70"/>
      <c r="E42" s="67">
        <v>95064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36"/>
      <c r="W42" s="36"/>
    </row>
    <row r="43" spans="1:23" ht="12" thickBot="1" x14ac:dyDescent="0.2">
      <c r="A43" s="52"/>
      <c r="B43" s="41" t="s">
        <v>71</v>
      </c>
      <c r="C43" s="42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  <c r="V43" s="36"/>
      <c r="W43" s="36"/>
    </row>
    <row r="44" spans="1:23" ht="12" thickBot="1" x14ac:dyDescent="0.2">
      <c r="A44" s="53"/>
      <c r="B44" s="41" t="s">
        <v>35</v>
      </c>
      <c r="C44" s="42"/>
      <c r="D44" s="72">
        <v>42194.764900000002</v>
      </c>
      <c r="E44" s="72">
        <v>0</v>
      </c>
      <c r="F44" s="73"/>
      <c r="G44" s="72">
        <v>178904.0986</v>
      </c>
      <c r="H44" s="74">
        <v>-76.414869625574894</v>
      </c>
      <c r="I44" s="72">
        <v>4942.2057999999997</v>
      </c>
      <c r="J44" s="74">
        <v>11.712841182343</v>
      </c>
      <c r="K44" s="72">
        <v>15628.834999999999</v>
      </c>
      <c r="L44" s="74">
        <v>8.7358730863642702</v>
      </c>
      <c r="M44" s="74">
        <v>-0.68377644270990101</v>
      </c>
      <c r="N44" s="72">
        <v>136458.3376</v>
      </c>
      <c r="O44" s="72">
        <v>7037349.2781999996</v>
      </c>
      <c r="P44" s="72">
        <v>58</v>
      </c>
      <c r="Q44" s="72">
        <v>17</v>
      </c>
      <c r="R44" s="74">
        <v>241.17647058823499</v>
      </c>
      <c r="S44" s="72">
        <v>727.49594655172405</v>
      </c>
      <c r="T44" s="72">
        <v>315.34590588235301</v>
      </c>
      <c r="U44" s="75">
        <v>56.653242210204901</v>
      </c>
      <c r="V44" s="36"/>
      <c r="W44" s="36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102841</v>
      </c>
      <c r="D2" s="32">
        <v>767472.69315042696</v>
      </c>
      <c r="E2" s="32">
        <v>611785.04153760697</v>
      </c>
      <c r="F2" s="32">
        <v>155687.65161282101</v>
      </c>
      <c r="G2" s="32">
        <v>611785.04153760697</v>
      </c>
      <c r="H2" s="32">
        <v>0.202857577868644</v>
      </c>
    </row>
    <row r="3" spans="1:8" ht="14.25" x14ac:dyDescent="0.2">
      <c r="A3" s="32">
        <v>2</v>
      </c>
      <c r="B3" s="33">
        <v>13</v>
      </c>
      <c r="C3" s="32">
        <v>17103.948</v>
      </c>
      <c r="D3" s="32">
        <v>149434.98695283299</v>
      </c>
      <c r="E3" s="32">
        <v>117097.217505983</v>
      </c>
      <c r="F3" s="32">
        <v>32337.769446849699</v>
      </c>
      <c r="G3" s="32">
        <v>117097.217505983</v>
      </c>
      <c r="H3" s="32">
        <v>0.216400256099709</v>
      </c>
    </row>
    <row r="4" spans="1:8" ht="14.25" x14ac:dyDescent="0.2">
      <c r="A4" s="32">
        <v>3</v>
      </c>
      <c r="B4" s="33">
        <v>14</v>
      </c>
      <c r="C4" s="32">
        <v>172009</v>
      </c>
      <c r="D4" s="32">
        <v>246180.941296581</v>
      </c>
      <c r="E4" s="32">
        <v>181172.935173504</v>
      </c>
      <c r="F4" s="32">
        <v>65008.006123076899</v>
      </c>
      <c r="G4" s="32">
        <v>181172.935173504</v>
      </c>
      <c r="H4" s="32">
        <v>0.26406595807414601</v>
      </c>
    </row>
    <row r="5" spans="1:8" ht="14.25" x14ac:dyDescent="0.2">
      <c r="A5" s="32">
        <v>4</v>
      </c>
      <c r="B5" s="33">
        <v>15</v>
      </c>
      <c r="C5" s="32">
        <v>5440</v>
      </c>
      <c r="D5" s="32">
        <v>75560.208720512805</v>
      </c>
      <c r="E5" s="32">
        <v>60531.869424786302</v>
      </c>
      <c r="F5" s="32">
        <v>15028.3392957265</v>
      </c>
      <c r="G5" s="32">
        <v>60531.869424786302</v>
      </c>
      <c r="H5" s="32">
        <v>0.198892241699786</v>
      </c>
    </row>
    <row r="6" spans="1:8" ht="14.25" x14ac:dyDescent="0.2">
      <c r="A6" s="32">
        <v>5</v>
      </c>
      <c r="B6" s="33">
        <v>16</v>
      </c>
      <c r="C6" s="32">
        <v>5078</v>
      </c>
      <c r="D6" s="32">
        <v>227783.11031196601</v>
      </c>
      <c r="E6" s="32">
        <v>180192.187040171</v>
      </c>
      <c r="F6" s="32">
        <v>47590.923271794898</v>
      </c>
      <c r="G6" s="32">
        <v>180192.187040171</v>
      </c>
      <c r="H6" s="32">
        <v>0.20893086939859401</v>
      </c>
    </row>
    <row r="7" spans="1:8" ht="14.25" x14ac:dyDescent="0.2">
      <c r="A7" s="32">
        <v>6</v>
      </c>
      <c r="B7" s="33">
        <v>17</v>
      </c>
      <c r="C7" s="32">
        <v>29731</v>
      </c>
      <c r="D7" s="32">
        <v>381131.87429059797</v>
      </c>
      <c r="E7" s="32">
        <v>283290.33079572598</v>
      </c>
      <c r="F7" s="32">
        <v>97841.543494871803</v>
      </c>
      <c r="G7" s="32">
        <v>283290.33079572598</v>
      </c>
      <c r="H7" s="32">
        <v>0.256713096161229</v>
      </c>
    </row>
    <row r="8" spans="1:8" ht="14.25" x14ac:dyDescent="0.2">
      <c r="A8" s="32">
        <v>7</v>
      </c>
      <c r="B8" s="33">
        <v>18</v>
      </c>
      <c r="C8" s="32">
        <v>52352</v>
      </c>
      <c r="D8" s="32">
        <v>216609.99974529899</v>
      </c>
      <c r="E8" s="32">
        <v>189884.892029915</v>
      </c>
      <c r="F8" s="32">
        <v>26725.107715384602</v>
      </c>
      <c r="G8" s="32">
        <v>189884.892029915</v>
      </c>
      <c r="H8" s="32">
        <v>0.123378919471905</v>
      </c>
    </row>
    <row r="9" spans="1:8" ht="14.25" x14ac:dyDescent="0.2">
      <c r="A9" s="32">
        <v>8</v>
      </c>
      <c r="B9" s="33">
        <v>19</v>
      </c>
      <c r="C9" s="32">
        <v>25282</v>
      </c>
      <c r="D9" s="32">
        <v>181150.662263248</v>
      </c>
      <c r="E9" s="32">
        <v>160803.462040171</v>
      </c>
      <c r="F9" s="32">
        <v>20347.200223076899</v>
      </c>
      <c r="G9" s="32">
        <v>160803.462040171</v>
      </c>
      <c r="H9" s="32">
        <v>0.11232197535943</v>
      </c>
    </row>
    <row r="10" spans="1:8" ht="14.25" x14ac:dyDescent="0.2">
      <c r="A10" s="32">
        <v>9</v>
      </c>
      <c r="B10" s="33">
        <v>21</v>
      </c>
      <c r="C10" s="32">
        <v>351521</v>
      </c>
      <c r="D10" s="32">
        <v>1172451.5077</v>
      </c>
      <c r="E10" s="32">
        <v>1140008.2937</v>
      </c>
      <c r="F10" s="32">
        <v>32443.214</v>
      </c>
      <c r="G10" s="32">
        <v>1140008.2937</v>
      </c>
      <c r="H10" s="32">
        <v>2.7671262979262898E-2</v>
      </c>
    </row>
    <row r="11" spans="1:8" ht="14.25" x14ac:dyDescent="0.2">
      <c r="A11" s="32">
        <v>10</v>
      </c>
      <c r="B11" s="33">
        <v>22</v>
      </c>
      <c r="C11" s="32">
        <v>41586</v>
      </c>
      <c r="D11" s="32">
        <v>517802.575613675</v>
      </c>
      <c r="E11" s="32">
        <v>450512.59673418797</v>
      </c>
      <c r="F11" s="32">
        <v>67289.9788794872</v>
      </c>
      <c r="G11" s="32">
        <v>450512.59673418797</v>
      </c>
      <c r="H11" s="32">
        <v>0.12995296286376801</v>
      </c>
    </row>
    <row r="12" spans="1:8" ht="14.25" x14ac:dyDescent="0.2">
      <c r="A12" s="32">
        <v>11</v>
      </c>
      <c r="B12" s="33">
        <v>23</v>
      </c>
      <c r="C12" s="32">
        <v>404830.12400000001</v>
      </c>
      <c r="D12" s="32">
        <v>2486118.0162777798</v>
      </c>
      <c r="E12" s="32">
        <v>2120459.0288461498</v>
      </c>
      <c r="F12" s="32">
        <v>365658.98743162397</v>
      </c>
      <c r="G12" s="32">
        <v>2120459.0288461498</v>
      </c>
      <c r="H12" s="32">
        <v>0.14708030151323601</v>
      </c>
    </row>
    <row r="13" spans="1:8" ht="14.25" x14ac:dyDescent="0.2">
      <c r="A13" s="32">
        <v>12</v>
      </c>
      <c r="B13" s="33">
        <v>24</v>
      </c>
      <c r="C13" s="32">
        <v>28121.761999999999</v>
      </c>
      <c r="D13" s="32">
        <v>576364.80905042705</v>
      </c>
      <c r="E13" s="32">
        <v>520590.58157948701</v>
      </c>
      <c r="F13" s="32">
        <v>55774.227470940197</v>
      </c>
      <c r="G13" s="32">
        <v>520590.58157948701</v>
      </c>
      <c r="H13" s="32">
        <v>9.6768967492705402E-2</v>
      </c>
    </row>
    <row r="14" spans="1:8" ht="14.25" x14ac:dyDescent="0.2">
      <c r="A14" s="32">
        <v>13</v>
      </c>
      <c r="B14" s="33">
        <v>25</v>
      </c>
      <c r="C14" s="32">
        <v>103322</v>
      </c>
      <c r="D14" s="32">
        <v>1115381.7371</v>
      </c>
      <c r="E14" s="32">
        <v>1037578.9752</v>
      </c>
      <c r="F14" s="32">
        <v>77802.761899999998</v>
      </c>
      <c r="G14" s="32">
        <v>1037578.9752</v>
      </c>
      <c r="H14" s="32">
        <v>6.97543803274812E-2</v>
      </c>
    </row>
    <row r="15" spans="1:8" ht="14.25" x14ac:dyDescent="0.2">
      <c r="A15" s="32">
        <v>14</v>
      </c>
      <c r="B15" s="33">
        <v>26</v>
      </c>
      <c r="C15" s="32">
        <v>85237</v>
      </c>
      <c r="D15" s="32">
        <v>440314.46025345998</v>
      </c>
      <c r="E15" s="32">
        <v>392039.966740095</v>
      </c>
      <c r="F15" s="32">
        <v>48274.493513365102</v>
      </c>
      <c r="G15" s="32">
        <v>392039.966740095</v>
      </c>
      <c r="H15" s="32">
        <v>0.109636402778089</v>
      </c>
    </row>
    <row r="16" spans="1:8" ht="14.25" x14ac:dyDescent="0.2">
      <c r="A16" s="32">
        <v>15</v>
      </c>
      <c r="B16" s="33">
        <v>27</v>
      </c>
      <c r="C16" s="32">
        <v>234678.03599999999</v>
      </c>
      <c r="D16" s="32">
        <v>1542700.0192666701</v>
      </c>
      <c r="E16" s="32">
        <v>1333274.5390999999</v>
      </c>
      <c r="F16" s="32">
        <v>209425.480166667</v>
      </c>
      <c r="G16" s="32">
        <v>1333274.5390999999</v>
      </c>
      <c r="H16" s="32">
        <v>0.13575256209967401</v>
      </c>
    </row>
    <row r="17" spans="1:8" ht="14.25" x14ac:dyDescent="0.2">
      <c r="A17" s="32">
        <v>16</v>
      </c>
      <c r="B17" s="33">
        <v>29</v>
      </c>
      <c r="C17" s="32">
        <v>292602</v>
      </c>
      <c r="D17" s="32">
        <v>3405225.19273932</v>
      </c>
      <c r="E17" s="32">
        <v>3314453.0305598299</v>
      </c>
      <c r="F17" s="32">
        <v>90772.162179487204</v>
      </c>
      <c r="G17" s="32">
        <v>3314453.0305598299</v>
      </c>
      <c r="H17" s="32">
        <v>2.6656728128592901E-2</v>
      </c>
    </row>
    <row r="18" spans="1:8" ht="14.25" x14ac:dyDescent="0.2">
      <c r="A18" s="32">
        <v>17</v>
      </c>
      <c r="B18" s="33">
        <v>31</v>
      </c>
      <c r="C18" s="32">
        <v>45779.084999999999</v>
      </c>
      <c r="D18" s="32">
        <v>343292.32311521802</v>
      </c>
      <c r="E18" s="32">
        <v>277220.62727314897</v>
      </c>
      <c r="F18" s="32">
        <v>66071.695842068701</v>
      </c>
      <c r="G18" s="32">
        <v>277220.62727314897</v>
      </c>
      <c r="H18" s="32">
        <v>0.19246482194095901</v>
      </c>
    </row>
    <row r="19" spans="1:8" ht="14.25" x14ac:dyDescent="0.2">
      <c r="A19" s="32">
        <v>18</v>
      </c>
      <c r="B19" s="33">
        <v>32</v>
      </c>
      <c r="C19" s="32">
        <v>18199.863000000001</v>
      </c>
      <c r="D19" s="32">
        <v>294633.020111005</v>
      </c>
      <c r="E19" s="32">
        <v>269881.540626053</v>
      </c>
      <c r="F19" s="32">
        <v>24751.479484952699</v>
      </c>
      <c r="G19" s="32">
        <v>269881.540626053</v>
      </c>
      <c r="H19" s="32">
        <v>8.4007825991898002E-2</v>
      </c>
    </row>
    <row r="20" spans="1:8" ht="14.25" x14ac:dyDescent="0.2">
      <c r="A20" s="32">
        <v>19</v>
      </c>
      <c r="B20" s="33">
        <v>33</v>
      </c>
      <c r="C20" s="32">
        <v>49932.381999999998</v>
      </c>
      <c r="D20" s="32">
        <v>629178.25659587001</v>
      </c>
      <c r="E20" s="32">
        <v>487409.29320946801</v>
      </c>
      <c r="F20" s="32">
        <v>141768.963386402</v>
      </c>
      <c r="G20" s="32">
        <v>487409.29320946801</v>
      </c>
      <c r="H20" s="32">
        <v>0.22532400301535299</v>
      </c>
    </row>
    <row r="21" spans="1:8" ht="14.25" x14ac:dyDescent="0.2">
      <c r="A21" s="32">
        <v>20</v>
      </c>
      <c r="B21" s="33">
        <v>34</v>
      </c>
      <c r="C21" s="32">
        <v>57759.387000000002</v>
      </c>
      <c r="D21" s="32">
        <v>326700.182615294</v>
      </c>
      <c r="E21" s="32">
        <v>221393.33893004799</v>
      </c>
      <c r="F21" s="32">
        <v>105306.843685246</v>
      </c>
      <c r="G21" s="32">
        <v>221393.33893004799</v>
      </c>
      <c r="H21" s="32">
        <v>0.32233481733081898</v>
      </c>
    </row>
    <row r="22" spans="1:8" ht="14.25" x14ac:dyDescent="0.2">
      <c r="A22" s="32">
        <v>21</v>
      </c>
      <c r="B22" s="33">
        <v>35</v>
      </c>
      <c r="C22" s="32">
        <v>40598.292999999998</v>
      </c>
      <c r="D22" s="32">
        <v>934974.46776991198</v>
      </c>
      <c r="E22" s="32">
        <v>865153.60042831895</v>
      </c>
      <c r="F22" s="32">
        <v>69820.867341592893</v>
      </c>
      <c r="G22" s="32">
        <v>865153.60042831895</v>
      </c>
      <c r="H22" s="32">
        <v>7.4676763642678598E-2</v>
      </c>
    </row>
    <row r="23" spans="1:8" ht="14.25" x14ac:dyDescent="0.2">
      <c r="A23" s="32">
        <v>22</v>
      </c>
      <c r="B23" s="33">
        <v>36</v>
      </c>
      <c r="C23" s="32">
        <v>114884.015</v>
      </c>
      <c r="D23" s="32">
        <v>537854.63107787597</v>
      </c>
      <c r="E23" s="32">
        <v>455609.72294573102</v>
      </c>
      <c r="F23" s="32">
        <v>82244.908132144701</v>
      </c>
      <c r="G23" s="32">
        <v>455609.72294573102</v>
      </c>
      <c r="H23" s="32">
        <v>0.15291289389351101</v>
      </c>
    </row>
    <row r="24" spans="1:8" ht="14.25" x14ac:dyDescent="0.2">
      <c r="A24" s="32">
        <v>23</v>
      </c>
      <c r="B24" s="33">
        <v>37</v>
      </c>
      <c r="C24" s="32">
        <v>140226.682</v>
      </c>
      <c r="D24" s="32">
        <v>1318712.9224203499</v>
      </c>
      <c r="E24" s="32">
        <v>1155154.9632034099</v>
      </c>
      <c r="F24" s="32">
        <v>163557.95921693899</v>
      </c>
      <c r="G24" s="32">
        <v>1155154.9632034099</v>
      </c>
      <c r="H24" s="32">
        <v>0.124028479918697</v>
      </c>
    </row>
    <row r="25" spans="1:8" ht="14.25" x14ac:dyDescent="0.2">
      <c r="A25" s="32">
        <v>24</v>
      </c>
      <c r="B25" s="33">
        <v>38</v>
      </c>
      <c r="C25" s="32">
        <v>194474.63699999999</v>
      </c>
      <c r="D25" s="32">
        <v>878696.11583008803</v>
      </c>
      <c r="E25" s="32">
        <v>851469.77740708005</v>
      </c>
      <c r="F25" s="32">
        <v>27226.338423008801</v>
      </c>
      <c r="G25" s="32">
        <v>851469.77740708005</v>
      </c>
      <c r="H25" s="32">
        <v>3.0984930890799098E-2</v>
      </c>
    </row>
    <row r="26" spans="1:8" ht="14.25" x14ac:dyDescent="0.2">
      <c r="A26" s="32">
        <v>25</v>
      </c>
      <c r="B26" s="33">
        <v>39</v>
      </c>
      <c r="C26" s="32">
        <v>114960.52</v>
      </c>
      <c r="D26" s="32">
        <v>165260.36970716299</v>
      </c>
      <c r="E26" s="32">
        <v>125681.88554125901</v>
      </c>
      <c r="F26" s="32">
        <v>39578.484165904003</v>
      </c>
      <c r="G26" s="32">
        <v>125681.88554125901</v>
      </c>
      <c r="H26" s="32">
        <v>0.23949168355387301</v>
      </c>
    </row>
    <row r="27" spans="1:8" ht="14.25" x14ac:dyDescent="0.2">
      <c r="A27" s="32">
        <v>26</v>
      </c>
      <c r="B27" s="33">
        <v>42</v>
      </c>
      <c r="C27" s="32">
        <v>8623.3060000000005</v>
      </c>
      <c r="D27" s="32">
        <v>166973.1623</v>
      </c>
      <c r="E27" s="32">
        <v>141744.80239999999</v>
      </c>
      <c r="F27" s="32">
        <v>25228.359899999999</v>
      </c>
      <c r="G27" s="32">
        <v>141744.80239999999</v>
      </c>
      <c r="H27" s="32">
        <v>0.15109230461043999</v>
      </c>
    </row>
    <row r="28" spans="1:8" ht="14.25" x14ac:dyDescent="0.2">
      <c r="A28" s="32">
        <v>27</v>
      </c>
      <c r="B28" s="33">
        <v>75</v>
      </c>
      <c r="C28" s="32">
        <v>460</v>
      </c>
      <c r="D28" s="32">
        <v>308494.78632478602</v>
      </c>
      <c r="E28" s="32">
        <v>288823.18119658099</v>
      </c>
      <c r="F28" s="32">
        <v>19671.605128205101</v>
      </c>
      <c r="G28" s="32">
        <v>288823.18119658099</v>
      </c>
      <c r="H28" s="32">
        <v>6.37664103259582E-2</v>
      </c>
    </row>
    <row r="29" spans="1:8" ht="14.25" x14ac:dyDescent="0.2">
      <c r="A29" s="32">
        <v>28</v>
      </c>
      <c r="B29" s="33">
        <v>76</v>
      </c>
      <c r="C29" s="32">
        <v>3329</v>
      </c>
      <c r="D29" s="32">
        <v>655689.47024102602</v>
      </c>
      <c r="E29" s="32">
        <v>615756.70782906003</v>
      </c>
      <c r="F29" s="32">
        <v>39932.762411965799</v>
      </c>
      <c r="G29" s="32">
        <v>615756.70782906003</v>
      </c>
      <c r="H29" s="32">
        <v>6.0901942496174102E-2</v>
      </c>
    </row>
    <row r="30" spans="1:8" ht="14.25" x14ac:dyDescent="0.2">
      <c r="A30" s="32">
        <v>29</v>
      </c>
      <c r="B30" s="33">
        <v>99</v>
      </c>
      <c r="C30" s="32">
        <v>60</v>
      </c>
      <c r="D30" s="32">
        <v>42194.764919446301</v>
      </c>
      <c r="E30" s="32">
        <v>37252.558686937402</v>
      </c>
      <c r="F30" s="32">
        <v>4942.20623250889</v>
      </c>
      <c r="G30" s="32">
        <v>37252.558686937402</v>
      </c>
      <c r="H30" s="32">
        <v>0.11712842201974601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2014-07-06T01:41:19Z</dcterms:modified>
</cp:coreProperties>
</file>