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<sst xmlns="http://schemas.openxmlformats.org/spreadsheetml/2006/main" count="116" uniqueCount="73">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</sst>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2" sqref="N1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9" t="s">
        <v>5</v>
      </c>
      <c r="B3" s="39"/>
      <c r="C3" s="39"/>
      <c r="D3" s="39"/>
      <c r="E3" s="15">
        <f>RA!D7</f>
        <v>15326464.058599999</v>
      </c>
      <c r="F3" s="25">
        <f>RA!I7</f>
        <v>1945822.1235</v>
      </c>
      <c r="G3" s="16">
        <f>E3-F3</f>
        <v>13380641.935099998</v>
      </c>
      <c r="H3" s="27">
        <f>RA!J7</f>
        <v>12.695831967897099</v>
      </c>
      <c r="I3" s="20">
        <f>SUM(I4:I40)</f>
        <v>15326467.722007379</v>
      </c>
      <c r="J3" s="21">
        <f>SUM(J4:J40)</f>
        <v>13380641.978632178</v>
      </c>
      <c r="K3" s="22">
        <f>E3-I3</f>
        <v>-3.6634073797613382</v>
      </c>
      <c r="L3" s="22">
        <f>G3-J3</f>
        <v>-4.3532179668545723E-2</v>
      </c>
    </row>
    <row r="4" spans="1:12" x14ac:dyDescent="0.15">
      <c r="A4" s="40">
        <f>RA!A8</f>
        <v>41827</v>
      </c>
      <c r="B4" s="12">
        <v>12</v>
      </c>
      <c r="C4" s="37" t="s">
        <v>6</v>
      </c>
      <c r="D4" s="37"/>
      <c r="E4" s="15">
        <f>VLOOKUP(C4,RA!B8:D39,3,0)</f>
        <v>630061.35979999998</v>
      </c>
      <c r="F4" s="25">
        <f>VLOOKUP(C4,RA!B8:I43,8,0)</f>
        <v>131452.47150000001</v>
      </c>
      <c r="G4" s="16">
        <f t="shared" ref="G4:G40" si="0">E4-F4</f>
        <v>498608.88829999999</v>
      </c>
      <c r="H4" s="27">
        <f>RA!J8</f>
        <v>20.863439640502101</v>
      </c>
      <c r="I4" s="20">
        <f>VLOOKUP(B4,RMS!B:D,3,FALSE)</f>
        <v>630061.79923247895</v>
      </c>
      <c r="J4" s="21">
        <f>VLOOKUP(B4,RMS!B:E,4,FALSE)</f>
        <v>498608.897415385</v>
      </c>
      <c r="K4" s="22">
        <f t="shared" ref="K4:K40" si="1">E4-I4</f>
        <v>-0.43943247897550464</v>
      </c>
      <c r="L4" s="22">
        <f t="shared" ref="L4:L40" si="2">G4-J4</f>
        <v>-9.1153850080445409E-3</v>
      </c>
    </row>
    <row r="5" spans="1:12" x14ac:dyDescent="0.15">
      <c r="A5" s="40"/>
      <c r="B5" s="12">
        <v>13</v>
      </c>
      <c r="C5" s="37" t="s">
        <v>7</v>
      </c>
      <c r="D5" s="37"/>
      <c r="E5" s="15">
        <f>VLOOKUP(C5,RA!B8:D40,3,0)</f>
        <v>121905.0414</v>
      </c>
      <c r="F5" s="25">
        <f>VLOOKUP(C5,RA!B9:I44,8,0)</f>
        <v>26966.2163</v>
      </c>
      <c r="G5" s="16">
        <f t="shared" si="0"/>
        <v>94938.825100000002</v>
      </c>
      <c r="H5" s="27">
        <f>RA!J9</f>
        <v>22.120673591765001</v>
      </c>
      <c r="I5" s="20">
        <f>VLOOKUP(B5,RMS!B:D,3,FALSE)</f>
        <v>121905.06462917299</v>
      </c>
      <c r="J5" s="21">
        <f>VLOOKUP(B5,RMS!B:E,4,FALSE)</f>
        <v>94938.824813781102</v>
      </c>
      <c r="K5" s="22">
        <f t="shared" si="1"/>
        <v>-2.3229172991705127E-2</v>
      </c>
      <c r="L5" s="22">
        <f t="shared" si="2"/>
        <v>2.862188994185999E-4</v>
      </c>
    </row>
    <row r="6" spans="1:12" x14ac:dyDescent="0.15">
      <c r="A6" s="40"/>
      <c r="B6" s="12">
        <v>14</v>
      </c>
      <c r="C6" s="37" t="s">
        <v>8</v>
      </c>
      <c r="D6" s="37"/>
      <c r="E6" s="15">
        <f>VLOOKUP(C6,RA!B10:D41,3,0)</f>
        <v>189968.63519999999</v>
      </c>
      <c r="F6" s="25">
        <f>VLOOKUP(C6,RA!B10:I45,8,0)</f>
        <v>48368.033900000002</v>
      </c>
      <c r="G6" s="16">
        <f t="shared" si="0"/>
        <v>141600.60129999998</v>
      </c>
      <c r="H6" s="27">
        <f>RA!J10</f>
        <v>25.461063006047201</v>
      </c>
      <c r="I6" s="20">
        <f>VLOOKUP(B6,RMS!B:D,3,FALSE)</f>
        <v>189970.69478290601</v>
      </c>
      <c r="J6" s="21">
        <f>VLOOKUP(B6,RMS!B:E,4,FALSE)</f>
        <v>141600.60173418801</v>
      </c>
      <c r="K6" s="22">
        <f t="shared" si="1"/>
        <v>-2.0595829060184769</v>
      </c>
      <c r="L6" s="22">
        <f t="shared" si="2"/>
        <v>-4.3418802670203149E-4</v>
      </c>
    </row>
    <row r="7" spans="1:12" x14ac:dyDescent="0.15">
      <c r="A7" s="40"/>
      <c r="B7" s="12">
        <v>15</v>
      </c>
      <c r="C7" s="37" t="s">
        <v>9</v>
      </c>
      <c r="D7" s="37"/>
      <c r="E7" s="15">
        <f>VLOOKUP(C7,RA!B10:D42,3,0)</f>
        <v>60957.171699999999</v>
      </c>
      <c r="F7" s="25">
        <f>VLOOKUP(C7,RA!B11:I46,8,0)</f>
        <v>12760.5947</v>
      </c>
      <c r="G7" s="16">
        <f t="shared" si="0"/>
        <v>48196.576999999997</v>
      </c>
      <c r="H7" s="27">
        <f>RA!J11</f>
        <v>20.933705328064001</v>
      </c>
      <c r="I7" s="20">
        <f>VLOOKUP(B7,RMS!B:D,3,FALSE)</f>
        <v>60957.203582905997</v>
      </c>
      <c r="J7" s="21">
        <f>VLOOKUP(B7,RMS!B:E,4,FALSE)</f>
        <v>48196.577067521401</v>
      </c>
      <c r="K7" s="22">
        <f t="shared" si="1"/>
        <v>-3.1882905997917987E-2</v>
      </c>
      <c r="L7" s="22">
        <f t="shared" si="2"/>
        <v>-6.7521403252612799E-5</v>
      </c>
    </row>
    <row r="8" spans="1:12" x14ac:dyDescent="0.15">
      <c r="A8" s="40"/>
      <c r="B8" s="12">
        <v>16</v>
      </c>
      <c r="C8" s="37" t="s">
        <v>10</v>
      </c>
      <c r="D8" s="37"/>
      <c r="E8" s="15">
        <f>VLOOKUP(C8,RA!B12:D43,3,0)</f>
        <v>212203.3192</v>
      </c>
      <c r="F8" s="25">
        <f>VLOOKUP(C8,RA!B12:I47,8,0)</f>
        <v>43062.691899999998</v>
      </c>
      <c r="G8" s="16">
        <f t="shared" si="0"/>
        <v>169140.62729999999</v>
      </c>
      <c r="H8" s="27">
        <f>RA!J12</f>
        <v>20.293128336703202</v>
      </c>
      <c r="I8" s="20">
        <f>VLOOKUP(B8,RMS!B:D,3,FALSE)</f>
        <v>212203.33022307701</v>
      </c>
      <c r="J8" s="21">
        <f>VLOOKUP(B8,RMS!B:E,4,FALSE)</f>
        <v>169140.62788546999</v>
      </c>
      <c r="K8" s="22">
        <f t="shared" si="1"/>
        <v>-1.1023077007848769E-2</v>
      </c>
      <c r="L8" s="22">
        <f t="shared" si="2"/>
        <v>-5.854699993506074E-4</v>
      </c>
    </row>
    <row r="9" spans="1:12" x14ac:dyDescent="0.15">
      <c r="A9" s="40"/>
      <c r="B9" s="12">
        <v>17</v>
      </c>
      <c r="C9" s="37" t="s">
        <v>11</v>
      </c>
      <c r="D9" s="37"/>
      <c r="E9" s="15">
        <f>VLOOKUP(C9,RA!B12:D44,3,0)</f>
        <v>314273.61420000001</v>
      </c>
      <c r="F9" s="25">
        <f>VLOOKUP(C9,RA!B13:I48,8,0)</f>
        <v>79668.611999999994</v>
      </c>
      <c r="G9" s="16">
        <f t="shared" si="0"/>
        <v>234605.00220000002</v>
      </c>
      <c r="H9" s="27">
        <f>RA!J13</f>
        <v>25.350079803167901</v>
      </c>
      <c r="I9" s="20">
        <f>VLOOKUP(B9,RMS!B:D,3,FALSE)</f>
        <v>314273.75624273502</v>
      </c>
      <c r="J9" s="21">
        <f>VLOOKUP(B9,RMS!B:E,4,FALSE)</f>
        <v>234605.001259829</v>
      </c>
      <c r="K9" s="22">
        <f t="shared" si="1"/>
        <v>-0.14204273500945419</v>
      </c>
      <c r="L9" s="22">
        <f t="shared" si="2"/>
        <v>9.4017101218923926E-4</v>
      </c>
    </row>
    <row r="10" spans="1:12" x14ac:dyDescent="0.15">
      <c r="A10" s="40"/>
      <c r="B10" s="12">
        <v>18</v>
      </c>
      <c r="C10" s="37" t="s">
        <v>12</v>
      </c>
      <c r="D10" s="37"/>
      <c r="E10" s="15">
        <f>VLOOKUP(C10,RA!B14:D45,3,0)</f>
        <v>173256.02840000001</v>
      </c>
      <c r="F10" s="25">
        <f>VLOOKUP(C10,RA!B14:I49,8,0)</f>
        <v>23114.907500000001</v>
      </c>
      <c r="G10" s="16">
        <f t="shared" si="0"/>
        <v>150141.12090000001</v>
      </c>
      <c r="H10" s="27">
        <f>RA!J14</f>
        <v>13.341473721557399</v>
      </c>
      <c r="I10" s="20">
        <f>VLOOKUP(B10,RMS!B:D,3,FALSE)</f>
        <v>173256.03492906</v>
      </c>
      <c r="J10" s="21">
        <f>VLOOKUP(B10,RMS!B:E,4,FALSE)</f>
        <v>150141.11822820501</v>
      </c>
      <c r="K10" s="22">
        <f t="shared" si="1"/>
        <v>-6.5290599886793643E-3</v>
      </c>
      <c r="L10" s="22">
        <f t="shared" si="2"/>
        <v>2.6717949949670583E-3</v>
      </c>
    </row>
    <row r="11" spans="1:12" x14ac:dyDescent="0.15">
      <c r="A11" s="40"/>
      <c r="B11" s="12">
        <v>19</v>
      </c>
      <c r="C11" s="37" t="s">
        <v>13</v>
      </c>
      <c r="D11" s="37"/>
      <c r="E11" s="15">
        <f>VLOOKUP(C11,RA!B14:D46,3,0)</f>
        <v>141621.68239999999</v>
      </c>
      <c r="F11" s="25">
        <f>VLOOKUP(C11,RA!B15:I50,8,0)</f>
        <v>19190.3318</v>
      </c>
      <c r="G11" s="16">
        <f t="shared" si="0"/>
        <v>122431.35059999999</v>
      </c>
      <c r="H11" s="27">
        <f>RA!J15</f>
        <v>13.550419310652099</v>
      </c>
      <c r="I11" s="20">
        <f>VLOOKUP(B11,RMS!B:D,3,FALSE)</f>
        <v>141621.738105128</v>
      </c>
      <c r="J11" s="21">
        <f>VLOOKUP(B11,RMS!B:E,4,FALSE)</f>
        <v>122431.349090598</v>
      </c>
      <c r="K11" s="22">
        <f t="shared" si="1"/>
        <v>-5.5705128004774451E-2</v>
      </c>
      <c r="L11" s="22">
        <f t="shared" si="2"/>
        <v>1.5094019909156486E-3</v>
      </c>
    </row>
    <row r="12" spans="1:12" x14ac:dyDescent="0.15">
      <c r="A12" s="40"/>
      <c r="B12" s="12">
        <v>21</v>
      </c>
      <c r="C12" s="37" t="s">
        <v>14</v>
      </c>
      <c r="D12" s="37"/>
      <c r="E12" s="15">
        <f>VLOOKUP(C12,RA!B16:D47,3,0)</f>
        <v>912790.13769999996</v>
      </c>
      <c r="F12" s="25">
        <f>VLOOKUP(C12,RA!B16:I51,8,0)</f>
        <v>18214.275099999999</v>
      </c>
      <c r="G12" s="16">
        <f t="shared" si="0"/>
        <v>894575.86259999999</v>
      </c>
      <c r="H12" s="27">
        <f>RA!J16</f>
        <v>1.9954504707834999</v>
      </c>
      <c r="I12" s="20">
        <f>VLOOKUP(B12,RMS!B:D,3,FALSE)</f>
        <v>912789.98800000001</v>
      </c>
      <c r="J12" s="21">
        <f>VLOOKUP(B12,RMS!B:E,4,FALSE)</f>
        <v>894575.86259999999</v>
      </c>
      <c r="K12" s="22">
        <f t="shared" si="1"/>
        <v>0.14969999995082617</v>
      </c>
      <c r="L12" s="22">
        <f t="shared" si="2"/>
        <v>0</v>
      </c>
    </row>
    <row r="13" spans="1:12" x14ac:dyDescent="0.15">
      <c r="A13" s="40"/>
      <c r="B13" s="12">
        <v>22</v>
      </c>
      <c r="C13" s="37" t="s">
        <v>15</v>
      </c>
      <c r="D13" s="37"/>
      <c r="E13" s="15">
        <f>VLOOKUP(C13,RA!B16:D48,3,0)</f>
        <v>439798.83889999997</v>
      </c>
      <c r="F13" s="25">
        <f>VLOOKUP(C13,RA!B17:I52,8,0)</f>
        <v>62808.816500000001</v>
      </c>
      <c r="G13" s="16">
        <f t="shared" si="0"/>
        <v>376990.02239999996</v>
      </c>
      <c r="H13" s="27">
        <f>RA!J17</f>
        <v>14.2812601909304</v>
      </c>
      <c r="I13" s="20">
        <f>VLOOKUP(B13,RMS!B:D,3,FALSE)</f>
        <v>439798.88505555602</v>
      </c>
      <c r="J13" s="21">
        <f>VLOOKUP(B13,RMS!B:E,4,FALSE)</f>
        <v>376990.02334273502</v>
      </c>
      <c r="K13" s="22">
        <f t="shared" si="1"/>
        <v>-4.6155556046869606E-2</v>
      </c>
      <c r="L13" s="22">
        <f t="shared" si="2"/>
        <v>-9.427350596524775E-4</v>
      </c>
    </row>
    <row r="14" spans="1:12" x14ac:dyDescent="0.15">
      <c r="A14" s="40"/>
      <c r="B14" s="12">
        <v>23</v>
      </c>
      <c r="C14" s="37" t="s">
        <v>16</v>
      </c>
      <c r="D14" s="37"/>
      <c r="E14" s="15">
        <f>VLOOKUP(C14,RA!B18:D49,3,0)</f>
        <v>1866356.4642</v>
      </c>
      <c r="F14" s="25">
        <f>VLOOKUP(C14,RA!B18:I53,8,0)</f>
        <v>265906.25790000003</v>
      </c>
      <c r="G14" s="16">
        <f t="shared" si="0"/>
        <v>1600450.2063</v>
      </c>
      <c r="H14" s="27">
        <f>RA!J18</f>
        <v>14.2473457241717</v>
      </c>
      <c r="I14" s="20">
        <f>VLOOKUP(B14,RMS!B:D,3,FALSE)</f>
        <v>1866356.84336496</v>
      </c>
      <c r="J14" s="21">
        <f>VLOOKUP(B14,RMS!B:E,4,FALSE)</f>
        <v>1600450.2078435901</v>
      </c>
      <c r="K14" s="22">
        <f t="shared" si="1"/>
        <v>-0.37916496000252664</v>
      </c>
      <c r="L14" s="22">
        <f t="shared" si="2"/>
        <v>-1.5435901004821062E-3</v>
      </c>
    </row>
    <row r="15" spans="1:12" x14ac:dyDescent="0.15">
      <c r="A15" s="40"/>
      <c r="B15" s="12">
        <v>24</v>
      </c>
      <c r="C15" s="37" t="s">
        <v>17</v>
      </c>
      <c r="D15" s="37"/>
      <c r="E15" s="15">
        <f>VLOOKUP(C15,RA!B18:D50,3,0)</f>
        <v>461046.32500000001</v>
      </c>
      <c r="F15" s="25">
        <f>VLOOKUP(C15,RA!B19:I54,8,0)</f>
        <v>42968.956899999997</v>
      </c>
      <c r="G15" s="16">
        <f t="shared" si="0"/>
        <v>418077.36810000002</v>
      </c>
      <c r="H15" s="27">
        <f>RA!J19</f>
        <v>9.3198784091815501</v>
      </c>
      <c r="I15" s="20">
        <f>VLOOKUP(B15,RMS!B:D,3,FALSE)</f>
        <v>461046.33981623902</v>
      </c>
      <c r="J15" s="21">
        <f>VLOOKUP(B15,RMS!B:E,4,FALSE)</f>
        <v>418077.36943675199</v>
      </c>
      <c r="K15" s="22">
        <f t="shared" si="1"/>
        <v>-1.4816239010542631E-2</v>
      </c>
      <c r="L15" s="22">
        <f t="shared" si="2"/>
        <v>-1.3367519713938236E-3</v>
      </c>
    </row>
    <row r="16" spans="1:12" x14ac:dyDescent="0.15">
      <c r="A16" s="40"/>
      <c r="B16" s="12">
        <v>25</v>
      </c>
      <c r="C16" s="37" t="s">
        <v>18</v>
      </c>
      <c r="D16" s="37"/>
      <c r="E16" s="15">
        <f>VLOOKUP(C16,RA!B20:D51,3,0)</f>
        <v>845225.13780000003</v>
      </c>
      <c r="F16" s="25">
        <f>VLOOKUP(C16,RA!B20:I55,8,0)</f>
        <v>65972.844599999997</v>
      </c>
      <c r="G16" s="16">
        <f t="shared" si="0"/>
        <v>779252.29320000007</v>
      </c>
      <c r="H16" s="27">
        <f>RA!J20</f>
        <v>7.8053576082365304</v>
      </c>
      <c r="I16" s="20">
        <f>VLOOKUP(B16,RMS!B:D,3,FALSE)</f>
        <v>845225.09360000002</v>
      </c>
      <c r="J16" s="21">
        <f>VLOOKUP(B16,RMS!B:E,4,FALSE)</f>
        <v>779252.29319999996</v>
      </c>
      <c r="K16" s="22">
        <f t="shared" si="1"/>
        <v>4.4200000003911555E-2</v>
      </c>
      <c r="L16" s="22">
        <f t="shared" si="2"/>
        <v>0</v>
      </c>
    </row>
    <row r="17" spans="1:12" x14ac:dyDescent="0.15">
      <c r="A17" s="40"/>
      <c r="B17" s="12">
        <v>26</v>
      </c>
      <c r="C17" s="37" t="s">
        <v>19</v>
      </c>
      <c r="D17" s="37"/>
      <c r="E17" s="15">
        <f>VLOOKUP(C17,RA!B20:D52,3,0)</f>
        <v>328869.28230000002</v>
      </c>
      <c r="F17" s="25">
        <f>VLOOKUP(C17,RA!B21:I56,8,0)</f>
        <v>42557.466899999999</v>
      </c>
      <c r="G17" s="16">
        <f t="shared" si="0"/>
        <v>286311.81540000002</v>
      </c>
      <c r="H17" s="27">
        <f>RA!J21</f>
        <v>12.940541786805801</v>
      </c>
      <c r="I17" s="20">
        <f>VLOOKUP(B17,RMS!B:D,3,FALSE)</f>
        <v>328869.10262312199</v>
      </c>
      <c r="J17" s="21">
        <f>VLOOKUP(B17,RMS!B:E,4,FALSE)</f>
        <v>286311.81534234202</v>
      </c>
      <c r="K17" s="22">
        <f t="shared" si="1"/>
        <v>0.17967687803320587</v>
      </c>
      <c r="L17" s="22">
        <f t="shared" si="2"/>
        <v>5.7658005971461535E-5</v>
      </c>
    </row>
    <row r="18" spans="1:12" x14ac:dyDescent="0.15">
      <c r="A18" s="40"/>
      <c r="B18" s="12">
        <v>27</v>
      </c>
      <c r="C18" s="37" t="s">
        <v>20</v>
      </c>
      <c r="D18" s="37"/>
      <c r="E18" s="15">
        <f>VLOOKUP(C18,RA!B22:D53,3,0)</f>
        <v>1223048.7612999999</v>
      </c>
      <c r="F18" s="25">
        <f>VLOOKUP(C18,RA!B22:I57,8,0)</f>
        <v>171047.92600000001</v>
      </c>
      <c r="G18" s="16">
        <f t="shared" si="0"/>
        <v>1052000.8352999999</v>
      </c>
      <c r="H18" s="27">
        <f>RA!J22</f>
        <v>13.985372571588201</v>
      </c>
      <c r="I18" s="20">
        <f>VLOOKUP(B18,RMS!B:D,3,FALSE)</f>
        <v>1223048.9377333301</v>
      </c>
      <c r="J18" s="21">
        <f>VLOOKUP(B18,RMS!B:E,4,FALSE)</f>
        <v>1052000.8325</v>
      </c>
      <c r="K18" s="22">
        <f t="shared" si="1"/>
        <v>-0.17643333016894758</v>
      </c>
      <c r="L18" s="22">
        <f t="shared" si="2"/>
        <v>2.79999990016222E-3</v>
      </c>
    </row>
    <row r="19" spans="1:12" x14ac:dyDescent="0.15">
      <c r="A19" s="40"/>
      <c r="B19" s="12">
        <v>29</v>
      </c>
      <c r="C19" s="37" t="s">
        <v>21</v>
      </c>
      <c r="D19" s="37"/>
      <c r="E19" s="15">
        <f>VLOOKUP(C19,RA!B22:D54,3,0)</f>
        <v>2431475.9742000001</v>
      </c>
      <c r="F19" s="25">
        <f>VLOOKUP(C19,RA!B23:I58,8,0)</f>
        <v>271860.3222</v>
      </c>
      <c r="G19" s="16">
        <f t="shared" si="0"/>
        <v>2159615.6520000002</v>
      </c>
      <c r="H19" s="27">
        <f>RA!J23</f>
        <v>11.18087635184</v>
      </c>
      <c r="I19" s="20">
        <f>VLOOKUP(B19,RMS!B:D,3,FALSE)</f>
        <v>2431476.8088324801</v>
      </c>
      <c r="J19" s="21">
        <f>VLOOKUP(B19,RMS!B:E,4,FALSE)</f>
        <v>2159615.6929931599</v>
      </c>
      <c r="K19" s="22">
        <f t="shared" si="1"/>
        <v>-0.83463248005136847</v>
      </c>
      <c r="L19" s="22">
        <f t="shared" si="2"/>
        <v>-4.0993159636855125E-2</v>
      </c>
    </row>
    <row r="20" spans="1:12" x14ac:dyDescent="0.15">
      <c r="A20" s="40"/>
      <c r="B20" s="12">
        <v>31</v>
      </c>
      <c r="C20" s="37" t="s">
        <v>22</v>
      </c>
      <c r="D20" s="37"/>
      <c r="E20" s="15">
        <f>VLOOKUP(C20,RA!B24:D55,3,0)</f>
        <v>251953.56270000001</v>
      </c>
      <c r="F20" s="25">
        <f>VLOOKUP(C20,RA!B24:I59,8,0)</f>
        <v>49186.423699999999</v>
      </c>
      <c r="G20" s="16">
        <f t="shared" si="0"/>
        <v>202767.13900000002</v>
      </c>
      <c r="H20" s="27">
        <f>RA!J24</f>
        <v>19.5220195233223</v>
      </c>
      <c r="I20" s="20">
        <f>VLOOKUP(B20,RMS!B:D,3,FALSE)</f>
        <v>251953.55095940499</v>
      </c>
      <c r="J20" s="21">
        <f>VLOOKUP(B20,RMS!B:E,4,FALSE)</f>
        <v>202767.13283789999</v>
      </c>
      <c r="K20" s="22">
        <f t="shared" si="1"/>
        <v>1.1740595014998689E-2</v>
      </c>
      <c r="L20" s="22">
        <f t="shared" si="2"/>
        <v>6.1621000349987298E-3</v>
      </c>
    </row>
    <row r="21" spans="1:12" x14ac:dyDescent="0.15">
      <c r="A21" s="40"/>
      <c r="B21" s="12">
        <v>32</v>
      </c>
      <c r="C21" s="37" t="s">
        <v>23</v>
      </c>
      <c r="D21" s="37"/>
      <c r="E21" s="15">
        <f>VLOOKUP(C21,RA!B24:D56,3,0)</f>
        <v>198396.43109999999</v>
      </c>
      <c r="F21" s="25">
        <f>VLOOKUP(C21,RA!B25:I60,8,0)</f>
        <v>17238.9594</v>
      </c>
      <c r="G21" s="16">
        <f t="shared" si="0"/>
        <v>181157.47169999999</v>
      </c>
      <c r="H21" s="27">
        <f>RA!J25</f>
        <v>8.6891479369963296</v>
      </c>
      <c r="I21" s="20">
        <f>VLOOKUP(B21,RMS!B:D,3,FALSE)</f>
        <v>198396.43411068001</v>
      </c>
      <c r="J21" s="21">
        <f>VLOOKUP(B21,RMS!B:E,4,FALSE)</f>
        <v>181157.46893383199</v>
      </c>
      <c r="K21" s="22">
        <f t="shared" si="1"/>
        <v>-3.010680025909096E-3</v>
      </c>
      <c r="L21" s="22">
        <f t="shared" si="2"/>
        <v>2.7661680069286376E-3</v>
      </c>
    </row>
    <row r="22" spans="1:12" x14ac:dyDescent="0.15">
      <c r="A22" s="40"/>
      <c r="B22" s="12">
        <v>33</v>
      </c>
      <c r="C22" s="37" t="s">
        <v>24</v>
      </c>
      <c r="D22" s="37"/>
      <c r="E22" s="15">
        <f>VLOOKUP(C22,RA!B26:D57,3,0)</f>
        <v>513232.57250000001</v>
      </c>
      <c r="F22" s="25">
        <f>VLOOKUP(C22,RA!B26:I61,8,0)</f>
        <v>116090.28909999999</v>
      </c>
      <c r="G22" s="16">
        <f t="shared" si="0"/>
        <v>397142.28340000001</v>
      </c>
      <c r="H22" s="27">
        <f>RA!J26</f>
        <v>22.619431291064402</v>
      </c>
      <c r="I22" s="20">
        <f>VLOOKUP(B22,RMS!B:D,3,FALSE)</f>
        <v>513232.50238223298</v>
      </c>
      <c r="J22" s="21">
        <f>VLOOKUP(B22,RMS!B:E,4,FALSE)</f>
        <v>397142.28946992202</v>
      </c>
      <c r="K22" s="22">
        <f t="shared" si="1"/>
        <v>7.0117767027113587E-2</v>
      </c>
      <c r="L22" s="22">
        <f t="shared" si="2"/>
        <v>-6.0699220048263669E-3</v>
      </c>
    </row>
    <row r="23" spans="1:12" x14ac:dyDescent="0.15">
      <c r="A23" s="40"/>
      <c r="B23" s="12">
        <v>34</v>
      </c>
      <c r="C23" s="37" t="s">
        <v>25</v>
      </c>
      <c r="D23" s="37"/>
      <c r="E23" s="15">
        <f>VLOOKUP(C23,RA!B26:D58,3,0)</f>
        <v>244224.49050000001</v>
      </c>
      <c r="F23" s="25">
        <f>VLOOKUP(C23,RA!B27:I62,8,0)</f>
        <v>79366.744999999995</v>
      </c>
      <c r="G23" s="16">
        <f t="shared" si="0"/>
        <v>164857.74550000002</v>
      </c>
      <c r="H23" s="27">
        <f>RA!J27</f>
        <v>32.497455450726001</v>
      </c>
      <c r="I23" s="20">
        <f>VLOOKUP(B23,RMS!B:D,3,FALSE)</f>
        <v>244224.46140876599</v>
      </c>
      <c r="J23" s="21">
        <f>VLOOKUP(B23,RMS!B:E,4,FALSE)</f>
        <v>164857.74529750101</v>
      </c>
      <c r="K23" s="22">
        <f t="shared" si="1"/>
        <v>2.9091234027873725E-2</v>
      </c>
      <c r="L23" s="22">
        <f t="shared" si="2"/>
        <v>2.024990099016577E-4</v>
      </c>
    </row>
    <row r="24" spans="1:12" x14ac:dyDescent="0.15">
      <c r="A24" s="40"/>
      <c r="B24" s="12">
        <v>35</v>
      </c>
      <c r="C24" s="37" t="s">
        <v>26</v>
      </c>
      <c r="D24" s="37"/>
      <c r="E24" s="15">
        <f>VLOOKUP(C24,RA!B28:D59,3,0)</f>
        <v>705268.06030000001</v>
      </c>
      <c r="F24" s="25">
        <f>VLOOKUP(C24,RA!B28:I63,8,0)</f>
        <v>49657.719400000002</v>
      </c>
      <c r="G24" s="16">
        <f t="shared" si="0"/>
        <v>655610.34089999995</v>
      </c>
      <c r="H24" s="27">
        <f>RA!J28</f>
        <v>7.0409709719276199</v>
      </c>
      <c r="I24" s="20">
        <f>VLOOKUP(B24,RMS!B:D,3,FALSE)</f>
        <v>705268.060010619</v>
      </c>
      <c r="J24" s="21">
        <f>VLOOKUP(B24,RMS!B:E,4,FALSE)</f>
        <v>655610.34008407104</v>
      </c>
      <c r="K24" s="22">
        <f t="shared" si="1"/>
        <v>2.8938101604580879E-4</v>
      </c>
      <c r="L24" s="22">
        <f t="shared" si="2"/>
        <v>8.1592891365289688E-4</v>
      </c>
    </row>
    <row r="25" spans="1:12" x14ac:dyDescent="0.15">
      <c r="A25" s="40"/>
      <c r="B25" s="12">
        <v>36</v>
      </c>
      <c r="C25" s="37" t="s">
        <v>27</v>
      </c>
      <c r="D25" s="37"/>
      <c r="E25" s="15">
        <f>VLOOKUP(C25,RA!B28:D60,3,0)</f>
        <v>432942.30499999999</v>
      </c>
      <c r="F25" s="25">
        <f>VLOOKUP(C25,RA!B29:I64,8,0)</f>
        <v>67255.716100000005</v>
      </c>
      <c r="G25" s="16">
        <f t="shared" si="0"/>
        <v>365686.58889999997</v>
      </c>
      <c r="H25" s="27">
        <f>RA!J29</f>
        <v>15.534567845015699</v>
      </c>
      <c r="I25" s="20">
        <f>VLOOKUP(B25,RMS!B:D,3,FALSE)</f>
        <v>432942.30381327402</v>
      </c>
      <c r="J25" s="21">
        <f>VLOOKUP(B25,RMS!B:E,4,FALSE)</f>
        <v>365686.590208293</v>
      </c>
      <c r="K25" s="22">
        <f t="shared" si="1"/>
        <v>1.1867259745486081E-3</v>
      </c>
      <c r="L25" s="22">
        <f t="shared" si="2"/>
        <v>-1.3082930236123502E-3</v>
      </c>
    </row>
    <row r="26" spans="1:12" x14ac:dyDescent="0.15">
      <c r="A26" s="40"/>
      <c r="B26" s="12">
        <v>37</v>
      </c>
      <c r="C26" s="37" t="s">
        <v>28</v>
      </c>
      <c r="D26" s="37"/>
      <c r="E26" s="15">
        <f>VLOOKUP(C26,RA!B30:D61,3,0)</f>
        <v>1050285.0301999999</v>
      </c>
      <c r="F26" s="25">
        <f>VLOOKUP(C26,RA!B30:I65,8,0)</f>
        <v>118925.4788</v>
      </c>
      <c r="G26" s="16">
        <f t="shared" si="0"/>
        <v>931359.55139999988</v>
      </c>
      <c r="H26" s="27">
        <f>RA!J30</f>
        <v>11.323162320742</v>
      </c>
      <c r="I26" s="20">
        <f>VLOOKUP(B26,RMS!B:D,3,FALSE)</f>
        <v>1050285.0071513299</v>
      </c>
      <c r="J26" s="21">
        <f>VLOOKUP(B26,RMS!B:E,4,FALSE)</f>
        <v>931359.53336353798</v>
      </c>
      <c r="K26" s="22">
        <f t="shared" si="1"/>
        <v>2.3048670031130314E-2</v>
      </c>
      <c r="L26" s="22">
        <f t="shared" si="2"/>
        <v>1.8036461900919676E-2</v>
      </c>
    </row>
    <row r="27" spans="1:12" x14ac:dyDescent="0.15">
      <c r="A27" s="40"/>
      <c r="B27" s="12">
        <v>38</v>
      </c>
      <c r="C27" s="37" t="s">
        <v>29</v>
      </c>
      <c r="D27" s="37"/>
      <c r="E27" s="15">
        <f>VLOOKUP(C27,RA!B30:D62,3,0)</f>
        <v>629929.89639999997</v>
      </c>
      <c r="F27" s="25">
        <f>VLOOKUP(C27,RA!B31:I66,8,0)</f>
        <v>27137.025900000001</v>
      </c>
      <c r="G27" s="16">
        <f t="shared" si="0"/>
        <v>602792.87049999996</v>
      </c>
      <c r="H27" s="27">
        <f>RA!J31</f>
        <v>4.3079437974107897</v>
      </c>
      <c r="I27" s="20">
        <f>VLOOKUP(B27,RMS!B:D,3,FALSE)</f>
        <v>629929.88904513302</v>
      </c>
      <c r="J27" s="21">
        <f>VLOOKUP(B27,RMS!B:E,4,FALSE)</f>
        <v>602792.919110619</v>
      </c>
      <c r="K27" s="22">
        <f t="shared" si="1"/>
        <v>7.3548669461160898E-3</v>
      </c>
      <c r="L27" s="22">
        <f t="shared" si="2"/>
        <v>-4.8610619036480784E-2</v>
      </c>
    </row>
    <row r="28" spans="1:12" x14ac:dyDescent="0.15">
      <c r="A28" s="40"/>
      <c r="B28" s="12">
        <v>39</v>
      </c>
      <c r="C28" s="37" t="s">
        <v>30</v>
      </c>
      <c r="D28" s="37"/>
      <c r="E28" s="15">
        <f>VLOOKUP(C28,RA!B32:D63,3,0)</f>
        <v>125149.7251</v>
      </c>
      <c r="F28" s="25">
        <f>VLOOKUP(C28,RA!B32:I67,8,0)</f>
        <v>33464.851799999997</v>
      </c>
      <c r="G28" s="16">
        <f t="shared" si="0"/>
        <v>91684.873300000007</v>
      </c>
      <c r="H28" s="27">
        <f>RA!J32</f>
        <v>26.7398524233754</v>
      </c>
      <c r="I28" s="20">
        <f>VLOOKUP(B28,RMS!B:D,3,FALSE)</f>
        <v>125149.688219598</v>
      </c>
      <c r="J28" s="21">
        <f>VLOOKUP(B28,RMS!B:E,4,FALSE)</f>
        <v>91684.8603023912</v>
      </c>
      <c r="K28" s="22">
        <f t="shared" si="1"/>
        <v>3.6880401996313594E-2</v>
      </c>
      <c r="L28" s="22">
        <f t="shared" si="2"/>
        <v>1.2997608806472272E-2</v>
      </c>
    </row>
    <row r="29" spans="1:12" x14ac:dyDescent="0.15">
      <c r="A29" s="40"/>
      <c r="B29" s="12">
        <v>40</v>
      </c>
      <c r="C29" s="37" t="s">
        <v>31</v>
      </c>
      <c r="D29" s="37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40"/>
      <c r="B30" s="12">
        <v>41</v>
      </c>
      <c r="C30" s="37" t="s">
        <v>36</v>
      </c>
      <c r="D30" s="37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40"/>
      <c r="B31" s="12">
        <v>42</v>
      </c>
      <c r="C31" s="37" t="s">
        <v>32</v>
      </c>
      <c r="D31" s="37"/>
      <c r="E31" s="15">
        <f>VLOOKUP(C31,RA!B34:D66,3,0)</f>
        <v>123176.7819</v>
      </c>
      <c r="F31" s="25">
        <f>VLOOKUP(C31,RA!B35:I70,8,0)</f>
        <v>19881.2297</v>
      </c>
      <c r="G31" s="16">
        <f t="shared" si="0"/>
        <v>103295.55220000001</v>
      </c>
      <c r="H31" s="27">
        <f>RA!J35</f>
        <v>16.140403567403201</v>
      </c>
      <c r="I31" s="20">
        <f>VLOOKUP(B31,RMS!B:D,3,FALSE)</f>
        <v>123176.78140000001</v>
      </c>
      <c r="J31" s="21">
        <f>VLOOKUP(B31,RMS!B:E,4,FALSE)</f>
        <v>103295.5361</v>
      </c>
      <c r="K31" s="22">
        <f t="shared" si="1"/>
        <v>4.999999946448952E-4</v>
      </c>
      <c r="L31" s="22">
        <f t="shared" si="2"/>
        <v>1.6100000008009374E-2</v>
      </c>
    </row>
    <row r="32" spans="1:12" x14ac:dyDescent="0.15">
      <c r="A32" s="40"/>
      <c r="B32" s="12">
        <v>71</v>
      </c>
      <c r="C32" s="37" t="s">
        <v>37</v>
      </c>
      <c r="D32" s="37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40"/>
      <c r="B33" s="12">
        <v>72</v>
      </c>
      <c r="C33" s="37" t="s">
        <v>38</v>
      </c>
      <c r="D33" s="37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40"/>
      <c r="B34" s="12">
        <v>73</v>
      </c>
      <c r="C34" s="37" t="s">
        <v>39</v>
      </c>
      <c r="D34" s="37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40"/>
      <c r="B35" s="12">
        <v>75</v>
      </c>
      <c r="C35" s="37" t="s">
        <v>33</v>
      </c>
      <c r="D35" s="37"/>
      <c r="E35" s="15">
        <f>VLOOKUP(C35,RA!B8:D70,3,0)</f>
        <v>212758.1195</v>
      </c>
      <c r="F35" s="25">
        <f>VLOOKUP(C35,RA!B8:I74,8,0)</f>
        <v>12068.984200000001</v>
      </c>
      <c r="G35" s="16">
        <f t="shared" si="0"/>
        <v>200689.13529999999</v>
      </c>
      <c r="H35" s="27">
        <f>RA!J39</f>
        <v>5.6726315443862498</v>
      </c>
      <c r="I35" s="20">
        <f>VLOOKUP(B35,RMS!B:D,3,FALSE)</f>
        <v>212758.11965812001</v>
      </c>
      <c r="J35" s="21">
        <f>VLOOKUP(B35,RMS!B:E,4,FALSE)</f>
        <v>200689.13675213701</v>
      </c>
      <c r="K35" s="22">
        <f t="shared" si="1"/>
        <v>-1.5812000492587686E-4</v>
      </c>
      <c r="L35" s="22">
        <f t="shared" si="2"/>
        <v>-1.4521370176225901E-3</v>
      </c>
    </row>
    <row r="36" spans="1:12" x14ac:dyDescent="0.15">
      <c r="A36" s="40"/>
      <c r="B36" s="12">
        <v>76</v>
      </c>
      <c r="C36" s="37" t="s">
        <v>34</v>
      </c>
      <c r="D36" s="37"/>
      <c r="E36" s="15">
        <f>VLOOKUP(C36,RA!B8:D71,3,0)</f>
        <v>476693.82640000002</v>
      </c>
      <c r="F36" s="25">
        <f>VLOOKUP(C36,RA!B8:I75,8,0)</f>
        <v>28509.696</v>
      </c>
      <c r="G36" s="16">
        <f t="shared" si="0"/>
        <v>448184.13040000002</v>
      </c>
      <c r="H36" s="27">
        <f>RA!J40</f>
        <v>5.98071433299351</v>
      </c>
      <c r="I36" s="20">
        <f>VLOOKUP(B36,RMS!B:D,3,FALSE)</f>
        <v>476693.81984871801</v>
      </c>
      <c r="J36" s="21">
        <f>VLOOKUP(B36,RMS!B:E,4,FALSE)</f>
        <v>448184.12712222198</v>
      </c>
      <c r="K36" s="22">
        <f t="shared" si="1"/>
        <v>6.5512820146977901E-3</v>
      </c>
      <c r="L36" s="22">
        <f t="shared" si="2"/>
        <v>3.2777780434116721E-3</v>
      </c>
    </row>
    <row r="37" spans="1:12" x14ac:dyDescent="0.15">
      <c r="A37" s="40"/>
      <c r="B37" s="12">
        <v>77</v>
      </c>
      <c r="C37" s="37" t="s">
        <v>40</v>
      </c>
      <c r="D37" s="37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40"/>
      <c r="B38" s="12">
        <v>78</v>
      </c>
      <c r="C38" s="37" t="s">
        <v>41</v>
      </c>
      <c r="D38" s="37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s="35" customFormat="1" x14ac:dyDescent="0.15">
      <c r="A39" s="40"/>
      <c r="B39" s="12">
        <v>9101</v>
      </c>
      <c r="C39" s="37" t="s">
        <v>72</v>
      </c>
      <c r="D39" s="37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</row>
    <row r="40" spans="1:12" x14ac:dyDescent="0.15">
      <c r="A40" s="40"/>
      <c r="B40" s="12">
        <v>99</v>
      </c>
      <c r="C40" s="37" t="s">
        <v>35</v>
      </c>
      <c r="D40" s="37"/>
      <c r="E40" s="15">
        <f>VLOOKUP(C40,RA!B8:D74,3,0)</f>
        <v>9595.4832999999999</v>
      </c>
      <c r="F40" s="25">
        <f>VLOOKUP(C40,RA!B8:I78,8,0)</f>
        <v>1118.2787000000001</v>
      </c>
      <c r="G40" s="16">
        <f t="shared" si="0"/>
        <v>8477.2045999999991</v>
      </c>
      <c r="H40" s="27">
        <f>RA!J43</f>
        <v>0</v>
      </c>
      <c r="I40" s="20">
        <f>VLOOKUP(B40,RMS!B:D,3,FALSE)</f>
        <v>9595.4832463505008</v>
      </c>
      <c r="J40" s="21">
        <f>VLOOKUP(B40,RMS!B:E,4,FALSE)</f>
        <v>8477.2042961954503</v>
      </c>
      <c r="K40" s="22">
        <f t="shared" si="1"/>
        <v>5.3649499022867531E-5</v>
      </c>
      <c r="L40" s="22">
        <f t="shared" si="2"/>
        <v>3.0380454882106278E-4</v>
      </c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5" t="s">
        <v>47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5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6" t="s">
        <v>48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4"/>
      <c r="W4" s="45"/>
    </row>
    <row r="5" spans="1:23" ht="15" thickTop="1" thickBot="1" x14ac:dyDescent="0.25">
      <c r="A5" s="57"/>
      <c r="B5" s="58"/>
      <c r="C5" s="59"/>
      <c r="D5" s="60" t="s">
        <v>0</v>
      </c>
      <c r="E5" s="60" t="s">
        <v>60</v>
      </c>
      <c r="F5" s="60" t="s">
        <v>61</v>
      </c>
      <c r="G5" s="60" t="s">
        <v>49</v>
      </c>
      <c r="H5" s="60" t="s">
        <v>50</v>
      </c>
      <c r="I5" s="60" t="s">
        <v>1</v>
      </c>
      <c r="J5" s="60" t="s">
        <v>2</v>
      </c>
      <c r="K5" s="60" t="s">
        <v>51</v>
      </c>
      <c r="L5" s="60" t="s">
        <v>52</v>
      </c>
      <c r="M5" s="60" t="s">
        <v>53</v>
      </c>
      <c r="N5" s="60" t="s">
        <v>54</v>
      </c>
      <c r="O5" s="60" t="s">
        <v>55</v>
      </c>
      <c r="P5" s="60" t="s">
        <v>62</v>
      </c>
      <c r="Q5" s="60" t="s">
        <v>63</v>
      </c>
      <c r="R5" s="60" t="s">
        <v>56</v>
      </c>
      <c r="S5" s="60" t="s">
        <v>57</v>
      </c>
      <c r="T5" s="60" t="s">
        <v>58</v>
      </c>
      <c r="U5" s="61" t="s">
        <v>59</v>
      </c>
      <c r="V5" s="54"/>
      <c r="W5" s="54"/>
    </row>
    <row r="6" spans="1:23" ht="14.25" thickBot="1" x14ac:dyDescent="0.2">
      <c r="A6" s="62" t="s">
        <v>3</v>
      </c>
      <c r="B6" s="46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8" t="s">
        <v>5</v>
      </c>
      <c r="B7" s="49"/>
      <c r="C7" s="50"/>
      <c r="D7" s="64">
        <v>15326464.058599999</v>
      </c>
      <c r="E7" s="64">
        <v>18791795</v>
      </c>
      <c r="F7" s="65">
        <v>81.559340438739397</v>
      </c>
      <c r="G7" s="64">
        <v>18403530.964899998</v>
      </c>
      <c r="H7" s="65">
        <v>-16.7199811393189</v>
      </c>
      <c r="I7" s="64">
        <v>1945822.1235</v>
      </c>
      <c r="J7" s="65">
        <v>12.695831967897099</v>
      </c>
      <c r="K7" s="64">
        <v>1729735.2608</v>
      </c>
      <c r="L7" s="65">
        <v>9.3989314555941803</v>
      </c>
      <c r="M7" s="65">
        <v>0.124924818032593</v>
      </c>
      <c r="N7" s="64">
        <v>119320285.52169999</v>
      </c>
      <c r="O7" s="64">
        <v>3801603652.8751001</v>
      </c>
      <c r="P7" s="64">
        <v>937082</v>
      </c>
      <c r="Q7" s="64">
        <v>1153999</v>
      </c>
      <c r="R7" s="65">
        <v>-18.796983359604301</v>
      </c>
      <c r="S7" s="64">
        <v>16.355520710674199</v>
      </c>
      <c r="T7" s="64">
        <v>17.2452591757012</v>
      </c>
      <c r="U7" s="66">
        <v>-5.4399886177045698</v>
      </c>
      <c r="V7" s="54"/>
      <c r="W7" s="54"/>
    </row>
    <row r="8" spans="1:23" ht="14.25" thickBot="1" x14ac:dyDescent="0.2">
      <c r="A8" s="51">
        <v>41827</v>
      </c>
      <c r="B8" s="41" t="s">
        <v>6</v>
      </c>
      <c r="C8" s="42"/>
      <c r="D8" s="67">
        <v>630061.35979999998</v>
      </c>
      <c r="E8" s="67">
        <v>677037</v>
      </c>
      <c r="F8" s="68">
        <v>93.061584492427997</v>
      </c>
      <c r="G8" s="67">
        <v>683142.42260000005</v>
      </c>
      <c r="H8" s="68">
        <v>-7.7701312411512502</v>
      </c>
      <c r="I8" s="67">
        <v>131452.47150000001</v>
      </c>
      <c r="J8" s="68">
        <v>20.863439640502101</v>
      </c>
      <c r="K8" s="67">
        <v>80384.307799999995</v>
      </c>
      <c r="L8" s="68">
        <v>11.7668446784584</v>
      </c>
      <c r="M8" s="68">
        <v>0.63530016115906696</v>
      </c>
      <c r="N8" s="67">
        <v>4599056.9590999996</v>
      </c>
      <c r="O8" s="67">
        <v>145183698.95120001</v>
      </c>
      <c r="P8" s="67">
        <v>30525</v>
      </c>
      <c r="Q8" s="67">
        <v>38657</v>
      </c>
      <c r="R8" s="68">
        <v>-21.036293556147701</v>
      </c>
      <c r="S8" s="67">
        <v>20.640830787878802</v>
      </c>
      <c r="T8" s="67">
        <v>20.740366254494699</v>
      </c>
      <c r="U8" s="69">
        <v>-0.48222606753951103</v>
      </c>
      <c r="V8" s="54"/>
      <c r="W8" s="54"/>
    </row>
    <row r="9" spans="1:23" ht="12" customHeight="1" thickBot="1" x14ac:dyDescent="0.2">
      <c r="A9" s="52"/>
      <c r="B9" s="41" t="s">
        <v>7</v>
      </c>
      <c r="C9" s="42"/>
      <c r="D9" s="67">
        <v>121905.0414</v>
      </c>
      <c r="E9" s="67">
        <v>137805</v>
      </c>
      <c r="F9" s="68">
        <v>88.461987155763595</v>
      </c>
      <c r="G9" s="67">
        <v>134905.47649999999</v>
      </c>
      <c r="H9" s="68">
        <v>-9.6366992929304693</v>
      </c>
      <c r="I9" s="67">
        <v>26966.2163</v>
      </c>
      <c r="J9" s="68">
        <v>22.120673591765001</v>
      </c>
      <c r="K9" s="67">
        <v>26634.052599999999</v>
      </c>
      <c r="L9" s="68">
        <v>19.7427512144031</v>
      </c>
      <c r="M9" s="68">
        <v>1.2471391604896E-2</v>
      </c>
      <c r="N9" s="67">
        <v>926083.67850000004</v>
      </c>
      <c r="O9" s="67">
        <v>24431526.938900001</v>
      </c>
      <c r="P9" s="67">
        <v>7205</v>
      </c>
      <c r="Q9" s="67">
        <v>8992</v>
      </c>
      <c r="R9" s="68">
        <v>-19.8732206405694</v>
      </c>
      <c r="S9" s="67">
        <v>16.919506092991</v>
      </c>
      <c r="T9" s="67">
        <v>17.048789946619198</v>
      </c>
      <c r="U9" s="69">
        <v>-0.76411127439349003</v>
      </c>
      <c r="V9" s="54"/>
      <c r="W9" s="54"/>
    </row>
    <row r="10" spans="1:23" ht="14.25" thickBot="1" x14ac:dyDescent="0.2">
      <c r="A10" s="52"/>
      <c r="B10" s="41" t="s">
        <v>8</v>
      </c>
      <c r="C10" s="42"/>
      <c r="D10" s="67">
        <v>189968.63519999999</v>
      </c>
      <c r="E10" s="67">
        <v>198789</v>
      </c>
      <c r="F10" s="68">
        <v>95.562951269939504</v>
      </c>
      <c r="G10" s="67">
        <v>206529.97779999999</v>
      </c>
      <c r="H10" s="68">
        <v>-8.0188565245659902</v>
      </c>
      <c r="I10" s="67">
        <v>48368.033900000002</v>
      </c>
      <c r="J10" s="68">
        <v>25.461063006047201</v>
      </c>
      <c r="K10" s="67">
        <v>40653.933900000004</v>
      </c>
      <c r="L10" s="68">
        <v>19.684277475383499</v>
      </c>
      <c r="M10" s="68">
        <v>0.189750394610643</v>
      </c>
      <c r="N10" s="67">
        <v>1399304.9136000001</v>
      </c>
      <c r="O10" s="67">
        <v>36977295.749799997</v>
      </c>
      <c r="P10" s="67">
        <v>89786</v>
      </c>
      <c r="Q10" s="67">
        <v>109271</v>
      </c>
      <c r="R10" s="68">
        <v>-17.831812649284799</v>
      </c>
      <c r="S10" s="67">
        <v>2.1157935001002399</v>
      </c>
      <c r="T10" s="67">
        <v>2.2185073569382499</v>
      </c>
      <c r="U10" s="69">
        <v>-4.8546257861719502</v>
      </c>
      <c r="V10" s="54"/>
      <c r="W10" s="54"/>
    </row>
    <row r="11" spans="1:23" ht="14.25" thickBot="1" x14ac:dyDescent="0.2">
      <c r="A11" s="52"/>
      <c r="B11" s="41" t="s">
        <v>9</v>
      </c>
      <c r="C11" s="42"/>
      <c r="D11" s="67">
        <v>60957.171699999999</v>
      </c>
      <c r="E11" s="67">
        <v>59106</v>
      </c>
      <c r="F11" s="68">
        <v>103.13195225526999</v>
      </c>
      <c r="G11" s="67">
        <v>61254.829400000002</v>
      </c>
      <c r="H11" s="68">
        <v>-0.48593344053944298</v>
      </c>
      <c r="I11" s="67">
        <v>12760.5947</v>
      </c>
      <c r="J11" s="68">
        <v>20.933705328064001</v>
      </c>
      <c r="K11" s="67">
        <v>14136.9234</v>
      </c>
      <c r="L11" s="68">
        <v>23.078871557513502</v>
      </c>
      <c r="M11" s="68">
        <v>-9.735701758135E-2</v>
      </c>
      <c r="N11" s="67">
        <v>474632.62709999998</v>
      </c>
      <c r="O11" s="67">
        <v>15575168.823999999</v>
      </c>
      <c r="P11" s="67">
        <v>3458</v>
      </c>
      <c r="Q11" s="67">
        <v>4501</v>
      </c>
      <c r="R11" s="68">
        <v>-23.172628304821199</v>
      </c>
      <c r="S11" s="67">
        <v>17.6278692018508</v>
      </c>
      <c r="T11" s="67">
        <v>18.629651233059299</v>
      </c>
      <c r="U11" s="69">
        <v>-5.6829445450126199</v>
      </c>
      <c r="V11" s="54"/>
      <c r="W11" s="54"/>
    </row>
    <row r="12" spans="1:23" ht="14.25" thickBot="1" x14ac:dyDescent="0.2">
      <c r="A12" s="52"/>
      <c r="B12" s="41" t="s">
        <v>10</v>
      </c>
      <c r="C12" s="42"/>
      <c r="D12" s="67">
        <v>212203.3192</v>
      </c>
      <c r="E12" s="67">
        <v>214182</v>
      </c>
      <c r="F12" s="68">
        <v>99.076168492216894</v>
      </c>
      <c r="G12" s="67">
        <v>220169.65179999999</v>
      </c>
      <c r="H12" s="68">
        <v>-3.6182700635038301</v>
      </c>
      <c r="I12" s="67">
        <v>43062.691899999998</v>
      </c>
      <c r="J12" s="68">
        <v>20.293128336703202</v>
      </c>
      <c r="K12" s="67">
        <v>-12567.8442</v>
      </c>
      <c r="L12" s="68">
        <v>-5.7082545651734504</v>
      </c>
      <c r="M12" s="68">
        <v>-4.42641834309181</v>
      </c>
      <c r="N12" s="67">
        <v>1461627.213</v>
      </c>
      <c r="O12" s="67">
        <v>46351059.560400002</v>
      </c>
      <c r="P12" s="67">
        <v>2614</v>
      </c>
      <c r="Q12" s="67">
        <v>3295</v>
      </c>
      <c r="R12" s="68">
        <v>-20.667678300455201</v>
      </c>
      <c r="S12" s="67">
        <v>81.179540627391006</v>
      </c>
      <c r="T12" s="67">
        <v>66.720641244309604</v>
      </c>
      <c r="U12" s="69">
        <v>17.811014045333</v>
      </c>
      <c r="V12" s="54"/>
      <c r="W12" s="54"/>
    </row>
    <row r="13" spans="1:23" ht="14.25" thickBot="1" x14ac:dyDescent="0.2">
      <c r="A13" s="52"/>
      <c r="B13" s="41" t="s">
        <v>11</v>
      </c>
      <c r="C13" s="42"/>
      <c r="D13" s="67">
        <v>314273.61420000001</v>
      </c>
      <c r="E13" s="67">
        <v>338437</v>
      </c>
      <c r="F13" s="68">
        <v>92.860300203582995</v>
      </c>
      <c r="G13" s="67">
        <v>347154.28220000002</v>
      </c>
      <c r="H13" s="68">
        <v>-9.4714856436819197</v>
      </c>
      <c r="I13" s="67">
        <v>79668.611999999994</v>
      </c>
      <c r="J13" s="68">
        <v>25.350079803167901</v>
      </c>
      <c r="K13" s="67">
        <v>65340.992299999998</v>
      </c>
      <c r="L13" s="68">
        <v>18.821888609847601</v>
      </c>
      <c r="M13" s="68">
        <v>0.219274596171078</v>
      </c>
      <c r="N13" s="67">
        <v>2313677.6187</v>
      </c>
      <c r="O13" s="67">
        <v>72842914.724000007</v>
      </c>
      <c r="P13" s="67">
        <v>13973</v>
      </c>
      <c r="Q13" s="67">
        <v>17429</v>
      </c>
      <c r="R13" s="68">
        <v>-19.8290205978542</v>
      </c>
      <c r="S13" s="67">
        <v>22.491491748371899</v>
      </c>
      <c r="T13" s="67">
        <v>22.061382597968901</v>
      </c>
      <c r="U13" s="69">
        <v>1.9123193570924</v>
      </c>
      <c r="V13" s="54"/>
      <c r="W13" s="54"/>
    </row>
    <row r="14" spans="1:23" ht="14.25" thickBot="1" x14ac:dyDescent="0.2">
      <c r="A14" s="52"/>
      <c r="B14" s="41" t="s">
        <v>12</v>
      </c>
      <c r="C14" s="42"/>
      <c r="D14" s="67">
        <v>173256.02840000001</v>
      </c>
      <c r="E14" s="67">
        <v>170703</v>
      </c>
      <c r="F14" s="68">
        <v>101.495596679613</v>
      </c>
      <c r="G14" s="67">
        <v>191005.13250000001</v>
      </c>
      <c r="H14" s="68">
        <v>-9.2924749548287693</v>
      </c>
      <c r="I14" s="67">
        <v>23114.907500000001</v>
      </c>
      <c r="J14" s="68">
        <v>13.341473721557399</v>
      </c>
      <c r="K14" s="67">
        <v>21251.433700000001</v>
      </c>
      <c r="L14" s="68">
        <v>11.12610610084</v>
      </c>
      <c r="M14" s="68">
        <v>8.7686968620851E-2</v>
      </c>
      <c r="N14" s="67">
        <v>1282716.2429</v>
      </c>
      <c r="O14" s="67">
        <v>34053824.445100002</v>
      </c>
      <c r="P14" s="67">
        <v>3177</v>
      </c>
      <c r="Q14" s="67">
        <v>4085</v>
      </c>
      <c r="R14" s="68">
        <v>-22.227662178702602</v>
      </c>
      <c r="S14" s="67">
        <v>54.534475417060101</v>
      </c>
      <c r="T14" s="67">
        <v>51.624970526315799</v>
      </c>
      <c r="U14" s="69">
        <v>5.33516618339773</v>
      </c>
      <c r="V14" s="54"/>
      <c r="W14" s="54"/>
    </row>
    <row r="15" spans="1:23" ht="14.25" thickBot="1" x14ac:dyDescent="0.2">
      <c r="A15" s="52"/>
      <c r="B15" s="41" t="s">
        <v>13</v>
      </c>
      <c r="C15" s="42"/>
      <c r="D15" s="67">
        <v>141621.68239999999</v>
      </c>
      <c r="E15" s="67">
        <v>113301</v>
      </c>
      <c r="F15" s="68">
        <v>124.99596861457501</v>
      </c>
      <c r="G15" s="67">
        <v>142895.6446</v>
      </c>
      <c r="H15" s="68">
        <v>-0.89153326090948304</v>
      </c>
      <c r="I15" s="67">
        <v>19190.3318</v>
      </c>
      <c r="J15" s="68">
        <v>13.550419310652099</v>
      </c>
      <c r="K15" s="67">
        <v>20921.338</v>
      </c>
      <c r="L15" s="68">
        <v>14.640990674393199</v>
      </c>
      <c r="M15" s="68">
        <v>-8.2738790415795002E-2</v>
      </c>
      <c r="N15" s="67">
        <v>1069885.9669999999</v>
      </c>
      <c r="O15" s="67">
        <v>26891753.263</v>
      </c>
      <c r="P15" s="67">
        <v>7182</v>
      </c>
      <c r="Q15" s="67">
        <v>9637</v>
      </c>
      <c r="R15" s="68">
        <v>-25.4747328006641</v>
      </c>
      <c r="S15" s="67">
        <v>19.718975549986101</v>
      </c>
      <c r="T15" s="67">
        <v>19.532732157310399</v>
      </c>
      <c r="U15" s="69">
        <v>0.94448817690145104</v>
      </c>
      <c r="V15" s="54"/>
      <c r="W15" s="54"/>
    </row>
    <row r="16" spans="1:23" ht="14.25" thickBot="1" x14ac:dyDescent="0.2">
      <c r="A16" s="52"/>
      <c r="B16" s="41" t="s">
        <v>14</v>
      </c>
      <c r="C16" s="42"/>
      <c r="D16" s="67">
        <v>912790.13769999996</v>
      </c>
      <c r="E16" s="67">
        <v>989622</v>
      </c>
      <c r="F16" s="68">
        <v>92.236241484122203</v>
      </c>
      <c r="G16" s="67">
        <v>1002531.8242</v>
      </c>
      <c r="H16" s="68">
        <v>-8.9515050129817304</v>
      </c>
      <c r="I16" s="67">
        <v>18214.275099999999</v>
      </c>
      <c r="J16" s="68">
        <v>1.9954504707834999</v>
      </c>
      <c r="K16" s="67">
        <v>75510.075200000007</v>
      </c>
      <c r="L16" s="68">
        <v>7.5319379771565398</v>
      </c>
      <c r="M16" s="68">
        <v>-0.75878351264044297</v>
      </c>
      <c r="N16" s="67">
        <v>6805417.4314999999</v>
      </c>
      <c r="O16" s="67">
        <v>193696555.97569999</v>
      </c>
      <c r="P16" s="67">
        <v>65391</v>
      </c>
      <c r="Q16" s="67">
        <v>79649</v>
      </c>
      <c r="R16" s="68">
        <v>-17.9010408165828</v>
      </c>
      <c r="S16" s="67">
        <v>13.9589567019926</v>
      </c>
      <c r="T16" s="67">
        <v>14.578830723549601</v>
      </c>
      <c r="U16" s="69">
        <v>-4.4406901947655104</v>
      </c>
      <c r="V16" s="54"/>
      <c r="W16" s="54"/>
    </row>
    <row r="17" spans="1:23" ht="12" thickBot="1" x14ac:dyDescent="0.2">
      <c r="A17" s="52"/>
      <c r="B17" s="41" t="s">
        <v>15</v>
      </c>
      <c r="C17" s="42"/>
      <c r="D17" s="67">
        <v>439798.83889999997</v>
      </c>
      <c r="E17" s="67">
        <v>471638</v>
      </c>
      <c r="F17" s="68">
        <v>93.249237529630804</v>
      </c>
      <c r="G17" s="67">
        <v>388293.66950000002</v>
      </c>
      <c r="H17" s="68">
        <v>13.264488567718001</v>
      </c>
      <c r="I17" s="67">
        <v>62808.816500000001</v>
      </c>
      <c r="J17" s="68">
        <v>14.2812601909304</v>
      </c>
      <c r="K17" s="67">
        <v>53319.930399999997</v>
      </c>
      <c r="L17" s="68">
        <v>13.731856733244999</v>
      </c>
      <c r="M17" s="68">
        <v>0.177961336948782</v>
      </c>
      <c r="N17" s="67">
        <v>3850273.1919</v>
      </c>
      <c r="O17" s="67">
        <v>194361713.9332</v>
      </c>
      <c r="P17" s="67">
        <v>11647</v>
      </c>
      <c r="Q17" s="67">
        <v>14093</v>
      </c>
      <c r="R17" s="68">
        <v>-17.356134251046601</v>
      </c>
      <c r="S17" s="67">
        <v>37.7606970807933</v>
      </c>
      <c r="T17" s="67">
        <v>32.474430206485501</v>
      </c>
      <c r="U17" s="69">
        <v>13.999389002266801</v>
      </c>
      <c r="V17" s="36"/>
      <c r="W17" s="36"/>
    </row>
    <row r="18" spans="1:23" ht="12" thickBot="1" x14ac:dyDescent="0.2">
      <c r="A18" s="52"/>
      <c r="B18" s="41" t="s">
        <v>16</v>
      </c>
      <c r="C18" s="42"/>
      <c r="D18" s="67">
        <v>1866356.4642</v>
      </c>
      <c r="E18" s="67">
        <v>1899008</v>
      </c>
      <c r="F18" s="68">
        <v>98.280600408213104</v>
      </c>
      <c r="G18" s="67">
        <v>1851697.1346</v>
      </c>
      <c r="H18" s="68">
        <v>0.791669940298667</v>
      </c>
      <c r="I18" s="67">
        <v>265906.25790000003</v>
      </c>
      <c r="J18" s="68">
        <v>14.2473457241717</v>
      </c>
      <c r="K18" s="67">
        <v>219932.16269999999</v>
      </c>
      <c r="L18" s="68">
        <v>11.877329104768</v>
      </c>
      <c r="M18" s="68">
        <v>0.20903761703426399</v>
      </c>
      <c r="N18" s="67">
        <v>14240563.2546</v>
      </c>
      <c r="O18" s="67">
        <v>476745322.02569997</v>
      </c>
      <c r="P18" s="67">
        <v>95350</v>
      </c>
      <c r="Q18" s="67">
        <v>119076</v>
      </c>
      <c r="R18" s="68">
        <v>-19.925089858577699</v>
      </c>
      <c r="S18" s="67">
        <v>19.573743725222901</v>
      </c>
      <c r="T18" s="67">
        <v>19.7430921646679</v>
      </c>
      <c r="U18" s="69">
        <v>-0.86518165263837898</v>
      </c>
      <c r="V18" s="36"/>
      <c r="W18" s="36"/>
    </row>
    <row r="19" spans="1:23" ht="12" thickBot="1" x14ac:dyDescent="0.2">
      <c r="A19" s="52"/>
      <c r="B19" s="41" t="s">
        <v>17</v>
      </c>
      <c r="C19" s="42"/>
      <c r="D19" s="67">
        <v>461046.32500000001</v>
      </c>
      <c r="E19" s="67">
        <v>479411</v>
      </c>
      <c r="F19" s="68">
        <v>96.169325484813697</v>
      </c>
      <c r="G19" s="67">
        <v>453869.38650000002</v>
      </c>
      <c r="H19" s="68">
        <v>1.58127838392996</v>
      </c>
      <c r="I19" s="67">
        <v>42968.956899999997</v>
      </c>
      <c r="J19" s="68">
        <v>9.3198784091815501</v>
      </c>
      <c r="K19" s="67">
        <v>59784.323600000003</v>
      </c>
      <c r="L19" s="68">
        <v>13.1721427746042</v>
      </c>
      <c r="M19" s="68">
        <v>-0.28126715646240102</v>
      </c>
      <c r="N19" s="67">
        <v>3644470.4893999998</v>
      </c>
      <c r="O19" s="67">
        <v>152381872.96219999</v>
      </c>
      <c r="P19" s="67">
        <v>12137</v>
      </c>
      <c r="Q19" s="67">
        <v>15779</v>
      </c>
      <c r="R19" s="68">
        <v>-23.081310602699801</v>
      </c>
      <c r="S19" s="67">
        <v>37.986843948257402</v>
      </c>
      <c r="T19" s="67">
        <v>35.980408701438598</v>
      </c>
      <c r="U19" s="69">
        <v>5.2819214187727201</v>
      </c>
      <c r="V19" s="36"/>
      <c r="W19" s="36"/>
    </row>
    <row r="20" spans="1:23" ht="12" thickBot="1" x14ac:dyDescent="0.2">
      <c r="A20" s="52"/>
      <c r="B20" s="41" t="s">
        <v>18</v>
      </c>
      <c r="C20" s="42"/>
      <c r="D20" s="67">
        <v>845225.13780000003</v>
      </c>
      <c r="E20" s="67">
        <v>899946</v>
      </c>
      <c r="F20" s="68">
        <v>93.919539372362294</v>
      </c>
      <c r="G20" s="67">
        <v>1175109.7572000001</v>
      </c>
      <c r="H20" s="68">
        <v>-28.072664479106599</v>
      </c>
      <c r="I20" s="67">
        <v>65972.844599999997</v>
      </c>
      <c r="J20" s="68">
        <v>7.8053576082365304</v>
      </c>
      <c r="K20" s="67">
        <v>-25574.855800000001</v>
      </c>
      <c r="L20" s="68">
        <v>-2.1763801758346899</v>
      </c>
      <c r="M20" s="68">
        <v>-3.57959791116398</v>
      </c>
      <c r="N20" s="67">
        <v>6688753.0181999998</v>
      </c>
      <c r="O20" s="67">
        <v>219434506.76089999</v>
      </c>
      <c r="P20" s="67">
        <v>38623</v>
      </c>
      <c r="Q20" s="67">
        <v>48855</v>
      </c>
      <c r="R20" s="68">
        <v>-20.943608637805799</v>
      </c>
      <c r="S20" s="67">
        <v>21.883984615384598</v>
      </c>
      <c r="T20" s="67">
        <v>22.6519773042677</v>
      </c>
      <c r="U20" s="69">
        <v>-3.5093823285874901</v>
      </c>
      <c r="V20" s="36"/>
      <c r="W20" s="36"/>
    </row>
    <row r="21" spans="1:23" ht="12" thickBot="1" x14ac:dyDescent="0.2">
      <c r="A21" s="52"/>
      <c r="B21" s="41" t="s">
        <v>19</v>
      </c>
      <c r="C21" s="42"/>
      <c r="D21" s="67">
        <v>328869.28230000002</v>
      </c>
      <c r="E21" s="67">
        <v>392408</v>
      </c>
      <c r="F21" s="68">
        <v>83.807996345640305</v>
      </c>
      <c r="G21" s="67">
        <v>394346.34769999998</v>
      </c>
      <c r="H21" s="68">
        <v>-16.603948732349298</v>
      </c>
      <c r="I21" s="67">
        <v>42557.466899999999</v>
      </c>
      <c r="J21" s="68">
        <v>12.940541786805801</v>
      </c>
      <c r="K21" s="67">
        <v>31267.009399999999</v>
      </c>
      <c r="L21" s="68">
        <v>7.9288193189471201</v>
      </c>
      <c r="M21" s="68">
        <v>0.36109809401854698</v>
      </c>
      <c r="N21" s="67">
        <v>2521739.5225</v>
      </c>
      <c r="O21" s="67">
        <v>87894226.801699996</v>
      </c>
      <c r="P21" s="67">
        <v>31159</v>
      </c>
      <c r="Q21" s="67">
        <v>40201</v>
      </c>
      <c r="R21" s="68">
        <v>-22.4919778114972</v>
      </c>
      <c r="S21" s="67">
        <v>10.554551888699899</v>
      </c>
      <c r="T21" s="67">
        <v>10.671972990721599</v>
      </c>
      <c r="U21" s="69">
        <v>-1.11251622295254</v>
      </c>
      <c r="V21" s="36"/>
      <c r="W21" s="36"/>
    </row>
    <row r="22" spans="1:23" ht="12" thickBot="1" x14ac:dyDescent="0.2">
      <c r="A22" s="52"/>
      <c r="B22" s="41" t="s">
        <v>20</v>
      </c>
      <c r="C22" s="42"/>
      <c r="D22" s="67">
        <v>1223048.7612999999</v>
      </c>
      <c r="E22" s="67">
        <v>1322410</v>
      </c>
      <c r="F22" s="68">
        <v>92.486351532429396</v>
      </c>
      <c r="G22" s="67">
        <v>1319587.3984000001</v>
      </c>
      <c r="H22" s="68">
        <v>-7.3158198704423096</v>
      </c>
      <c r="I22" s="67">
        <v>171047.92600000001</v>
      </c>
      <c r="J22" s="68">
        <v>13.985372571588201</v>
      </c>
      <c r="K22" s="67">
        <v>153294.9037</v>
      </c>
      <c r="L22" s="68">
        <v>11.616881449904</v>
      </c>
      <c r="M22" s="68">
        <v>0.115809605352197</v>
      </c>
      <c r="N22" s="67">
        <v>9085474.6064999998</v>
      </c>
      <c r="O22" s="67">
        <v>263858613.6408</v>
      </c>
      <c r="P22" s="67">
        <v>74793</v>
      </c>
      <c r="Q22" s="67">
        <v>90252</v>
      </c>
      <c r="R22" s="68">
        <v>-17.128706289057298</v>
      </c>
      <c r="S22" s="67">
        <v>16.3524495781691</v>
      </c>
      <c r="T22" s="67">
        <v>16.5607649005008</v>
      </c>
      <c r="U22" s="69">
        <v>-1.2739089720835799</v>
      </c>
      <c r="V22" s="36"/>
      <c r="W22" s="36"/>
    </row>
    <row r="23" spans="1:23" ht="12" thickBot="1" x14ac:dyDescent="0.2">
      <c r="A23" s="52"/>
      <c r="B23" s="41" t="s">
        <v>21</v>
      </c>
      <c r="C23" s="42"/>
      <c r="D23" s="67">
        <v>2431475.9742000001</v>
      </c>
      <c r="E23" s="67">
        <v>2818772</v>
      </c>
      <c r="F23" s="68">
        <v>86.2601151920056</v>
      </c>
      <c r="G23" s="67">
        <v>2827692.4742000001</v>
      </c>
      <c r="H23" s="68">
        <v>-14.012008152056801</v>
      </c>
      <c r="I23" s="67">
        <v>271860.3222</v>
      </c>
      <c r="J23" s="68">
        <v>11.18087635184</v>
      </c>
      <c r="K23" s="67">
        <v>222925.34510000001</v>
      </c>
      <c r="L23" s="68">
        <v>7.8836488456216998</v>
      </c>
      <c r="M23" s="68">
        <v>0.21951284667989901</v>
      </c>
      <c r="N23" s="67">
        <v>19934261.108800001</v>
      </c>
      <c r="O23" s="67">
        <v>544625243.95580006</v>
      </c>
      <c r="P23" s="67">
        <v>88815</v>
      </c>
      <c r="Q23" s="67">
        <v>110624</v>
      </c>
      <c r="R23" s="68">
        <v>-19.714528492912901</v>
      </c>
      <c r="S23" s="67">
        <v>27.376861726059801</v>
      </c>
      <c r="T23" s="67">
        <v>33.470643335985002</v>
      </c>
      <c r="U23" s="69">
        <v>-22.2588756552931</v>
      </c>
      <c r="V23" s="36"/>
      <c r="W23" s="36"/>
    </row>
    <row r="24" spans="1:23" ht="12" thickBot="1" x14ac:dyDescent="0.2">
      <c r="A24" s="52"/>
      <c r="B24" s="41" t="s">
        <v>22</v>
      </c>
      <c r="C24" s="42"/>
      <c r="D24" s="67">
        <v>251953.56270000001</v>
      </c>
      <c r="E24" s="67">
        <v>322174</v>
      </c>
      <c r="F24" s="68">
        <v>78.204188637196097</v>
      </c>
      <c r="G24" s="67">
        <v>349906.63679999998</v>
      </c>
      <c r="H24" s="68">
        <v>-27.994060071512202</v>
      </c>
      <c r="I24" s="67">
        <v>49186.423699999999</v>
      </c>
      <c r="J24" s="68">
        <v>19.5220195233223</v>
      </c>
      <c r="K24" s="67">
        <v>52578.145600000003</v>
      </c>
      <c r="L24" s="68">
        <v>15.0263356193649</v>
      </c>
      <c r="M24" s="68">
        <v>-6.4508206999220996E-2</v>
      </c>
      <c r="N24" s="67">
        <v>2096886.825</v>
      </c>
      <c r="O24" s="67">
        <v>60027285.049099997</v>
      </c>
      <c r="P24" s="67">
        <v>26568</v>
      </c>
      <c r="Q24" s="67">
        <v>34143</v>
      </c>
      <c r="R24" s="68">
        <v>-22.186099639750498</v>
      </c>
      <c r="S24" s="67">
        <v>9.4833469850948493</v>
      </c>
      <c r="T24" s="67">
        <v>9.8177560349119908</v>
      </c>
      <c r="U24" s="69">
        <v>-3.5262766441292599</v>
      </c>
      <c r="V24" s="36"/>
      <c r="W24" s="36"/>
    </row>
    <row r="25" spans="1:23" ht="12" thickBot="1" x14ac:dyDescent="0.2">
      <c r="A25" s="52"/>
      <c r="B25" s="41" t="s">
        <v>23</v>
      </c>
      <c r="C25" s="42"/>
      <c r="D25" s="67">
        <v>198396.43109999999</v>
      </c>
      <c r="E25" s="67">
        <v>217710</v>
      </c>
      <c r="F25" s="68">
        <v>91.128763538652294</v>
      </c>
      <c r="G25" s="67">
        <v>251015.75779999999</v>
      </c>
      <c r="H25" s="68">
        <v>-20.9625591481492</v>
      </c>
      <c r="I25" s="67">
        <v>17238.9594</v>
      </c>
      <c r="J25" s="68">
        <v>8.6891479369963296</v>
      </c>
      <c r="K25" s="67">
        <v>27317.150600000001</v>
      </c>
      <c r="L25" s="68">
        <v>10.882643719031099</v>
      </c>
      <c r="M25" s="68">
        <v>-0.36893273927332698</v>
      </c>
      <c r="N25" s="67">
        <v>1706082.43</v>
      </c>
      <c r="O25" s="67">
        <v>58731967.763800003</v>
      </c>
      <c r="P25" s="67">
        <v>16685</v>
      </c>
      <c r="Q25" s="67">
        <v>22519</v>
      </c>
      <c r="R25" s="68">
        <v>-25.9070118566544</v>
      </c>
      <c r="S25" s="67">
        <v>11.8907060893018</v>
      </c>
      <c r="T25" s="67">
        <v>12.6805398818775</v>
      </c>
      <c r="U25" s="69">
        <v>-6.6424465178428802</v>
      </c>
      <c r="V25" s="36"/>
      <c r="W25" s="36"/>
    </row>
    <row r="26" spans="1:23" ht="12" thickBot="1" x14ac:dyDescent="0.2">
      <c r="A26" s="52"/>
      <c r="B26" s="41" t="s">
        <v>24</v>
      </c>
      <c r="C26" s="42"/>
      <c r="D26" s="67">
        <v>513232.57250000001</v>
      </c>
      <c r="E26" s="67">
        <v>614908</v>
      </c>
      <c r="F26" s="68">
        <v>83.464936624665796</v>
      </c>
      <c r="G26" s="67">
        <v>653580.51980000001</v>
      </c>
      <c r="H26" s="68">
        <v>-21.473704164706</v>
      </c>
      <c r="I26" s="67">
        <v>116090.28909999999</v>
      </c>
      <c r="J26" s="68">
        <v>22.619431291064402</v>
      </c>
      <c r="K26" s="67">
        <v>136575.62539999999</v>
      </c>
      <c r="L26" s="68">
        <v>20.896526328813</v>
      </c>
      <c r="M26" s="68">
        <v>-0.149992623061421</v>
      </c>
      <c r="N26" s="67">
        <v>4026855.0364999999</v>
      </c>
      <c r="O26" s="67">
        <v>123997104.7483</v>
      </c>
      <c r="P26" s="67">
        <v>38044</v>
      </c>
      <c r="Q26" s="67">
        <v>46447</v>
      </c>
      <c r="R26" s="68">
        <v>-18.0915882618899</v>
      </c>
      <c r="S26" s="67">
        <v>13.4904997502891</v>
      </c>
      <c r="T26" s="67">
        <v>13.7194187848516</v>
      </c>
      <c r="U26" s="69">
        <v>-1.6968906919664399</v>
      </c>
      <c r="V26" s="36"/>
      <c r="W26" s="36"/>
    </row>
    <row r="27" spans="1:23" ht="12" thickBot="1" x14ac:dyDescent="0.2">
      <c r="A27" s="52"/>
      <c r="B27" s="41" t="s">
        <v>25</v>
      </c>
      <c r="C27" s="42"/>
      <c r="D27" s="67">
        <v>244224.49050000001</v>
      </c>
      <c r="E27" s="67">
        <v>264796</v>
      </c>
      <c r="F27" s="68">
        <v>92.231185705222103</v>
      </c>
      <c r="G27" s="67">
        <v>257824.59150000001</v>
      </c>
      <c r="H27" s="68">
        <v>-5.2749432941504502</v>
      </c>
      <c r="I27" s="67">
        <v>79366.744999999995</v>
      </c>
      <c r="J27" s="68">
        <v>32.497455450726001</v>
      </c>
      <c r="K27" s="67">
        <v>70396.950299999997</v>
      </c>
      <c r="L27" s="68">
        <v>27.3042031756695</v>
      </c>
      <c r="M27" s="68">
        <v>0.127417376204151</v>
      </c>
      <c r="N27" s="67">
        <v>1883985.7316999999</v>
      </c>
      <c r="O27" s="67">
        <v>52440701.745499998</v>
      </c>
      <c r="P27" s="67">
        <v>33658</v>
      </c>
      <c r="Q27" s="67">
        <v>42215</v>
      </c>
      <c r="R27" s="68">
        <v>-20.270046192111799</v>
      </c>
      <c r="S27" s="67">
        <v>7.2560606839384398</v>
      </c>
      <c r="T27" s="67">
        <v>7.4416415871135904</v>
      </c>
      <c r="U27" s="69">
        <v>-2.5575985546253399</v>
      </c>
      <c r="V27" s="36"/>
      <c r="W27" s="36"/>
    </row>
    <row r="28" spans="1:23" ht="12" thickBot="1" x14ac:dyDescent="0.2">
      <c r="A28" s="52"/>
      <c r="B28" s="41" t="s">
        <v>26</v>
      </c>
      <c r="C28" s="42"/>
      <c r="D28" s="67">
        <v>705268.06030000001</v>
      </c>
      <c r="E28" s="67">
        <v>947895</v>
      </c>
      <c r="F28" s="68">
        <v>74.403605916267097</v>
      </c>
      <c r="G28" s="67">
        <v>967207.23019999999</v>
      </c>
      <c r="H28" s="68">
        <v>-27.082011147273601</v>
      </c>
      <c r="I28" s="67">
        <v>49657.719400000002</v>
      </c>
      <c r="J28" s="68">
        <v>7.0409709719276199</v>
      </c>
      <c r="K28" s="67">
        <v>42182.961300000003</v>
      </c>
      <c r="L28" s="68">
        <v>4.3613157535306399</v>
      </c>
      <c r="M28" s="68">
        <v>0.17719851498429501</v>
      </c>
      <c r="N28" s="67">
        <v>5637849.7001</v>
      </c>
      <c r="O28" s="67">
        <v>177337978.89559999</v>
      </c>
      <c r="P28" s="67">
        <v>42365</v>
      </c>
      <c r="Q28" s="67">
        <v>51861</v>
      </c>
      <c r="R28" s="68">
        <v>-18.310483793216498</v>
      </c>
      <c r="S28" s="67">
        <v>16.647422643691701</v>
      </c>
      <c r="T28" s="67">
        <v>17.7619281733866</v>
      </c>
      <c r="U28" s="69">
        <v>-6.6947632288121897</v>
      </c>
      <c r="V28" s="36"/>
      <c r="W28" s="36"/>
    </row>
    <row r="29" spans="1:23" ht="12" thickBot="1" x14ac:dyDescent="0.2">
      <c r="A29" s="52"/>
      <c r="B29" s="41" t="s">
        <v>27</v>
      </c>
      <c r="C29" s="42"/>
      <c r="D29" s="67">
        <v>432942.30499999999</v>
      </c>
      <c r="E29" s="67">
        <v>578967</v>
      </c>
      <c r="F29" s="68">
        <v>74.778407923076799</v>
      </c>
      <c r="G29" s="67">
        <v>621311.03810000001</v>
      </c>
      <c r="H29" s="68">
        <v>-30.317944080961599</v>
      </c>
      <c r="I29" s="67">
        <v>67255.716100000005</v>
      </c>
      <c r="J29" s="68">
        <v>15.534567845015699</v>
      </c>
      <c r="K29" s="67">
        <v>103328.7213</v>
      </c>
      <c r="L29" s="68">
        <v>16.630755767028401</v>
      </c>
      <c r="M29" s="68">
        <v>-0.349109180353324</v>
      </c>
      <c r="N29" s="67">
        <v>3396114.5920000002</v>
      </c>
      <c r="O29" s="67">
        <v>127495937.4566</v>
      </c>
      <c r="P29" s="67">
        <v>78508</v>
      </c>
      <c r="Q29" s="67">
        <v>89358</v>
      </c>
      <c r="R29" s="68">
        <v>-12.142169699411401</v>
      </c>
      <c r="S29" s="67">
        <v>5.5146265985631997</v>
      </c>
      <c r="T29" s="67">
        <v>5.7013545356879103</v>
      </c>
      <c r="U29" s="69">
        <v>-3.38604860705082</v>
      </c>
      <c r="V29" s="36"/>
      <c r="W29" s="36"/>
    </row>
    <row r="30" spans="1:23" ht="12" thickBot="1" x14ac:dyDescent="0.2">
      <c r="A30" s="52"/>
      <c r="B30" s="41" t="s">
        <v>28</v>
      </c>
      <c r="C30" s="42"/>
      <c r="D30" s="67">
        <v>1050285.0301999999</v>
      </c>
      <c r="E30" s="67">
        <v>1309303</v>
      </c>
      <c r="F30" s="68">
        <v>80.217110187634205</v>
      </c>
      <c r="G30" s="67">
        <v>1328926.845</v>
      </c>
      <c r="H30" s="68">
        <v>-20.967430663950498</v>
      </c>
      <c r="I30" s="67">
        <v>118925.4788</v>
      </c>
      <c r="J30" s="68">
        <v>11.323162320742</v>
      </c>
      <c r="K30" s="67">
        <v>160113.76250000001</v>
      </c>
      <c r="L30" s="68">
        <v>12.0483503740193</v>
      </c>
      <c r="M30" s="68">
        <v>-0.25724386871490801</v>
      </c>
      <c r="N30" s="67">
        <v>7779517.7807</v>
      </c>
      <c r="O30" s="67">
        <v>232442908.33000001</v>
      </c>
      <c r="P30" s="67">
        <v>61945</v>
      </c>
      <c r="Q30" s="67">
        <v>71482</v>
      </c>
      <c r="R30" s="68">
        <v>-13.341820318401799</v>
      </c>
      <c r="S30" s="67">
        <v>16.9551219662604</v>
      </c>
      <c r="T30" s="67">
        <v>17.642910819507001</v>
      </c>
      <c r="U30" s="69">
        <v>-4.0565255420472504</v>
      </c>
      <c r="V30" s="36"/>
      <c r="W30" s="36"/>
    </row>
    <row r="31" spans="1:23" ht="12" thickBot="1" x14ac:dyDescent="0.2">
      <c r="A31" s="52"/>
      <c r="B31" s="41" t="s">
        <v>29</v>
      </c>
      <c r="C31" s="42"/>
      <c r="D31" s="67">
        <v>629929.89639999997</v>
      </c>
      <c r="E31" s="67">
        <v>933196</v>
      </c>
      <c r="F31" s="68">
        <v>67.502421399148702</v>
      </c>
      <c r="G31" s="67">
        <v>1182387.3776</v>
      </c>
      <c r="H31" s="68">
        <v>-46.723898754854197</v>
      </c>
      <c r="I31" s="67">
        <v>27137.025900000001</v>
      </c>
      <c r="J31" s="68">
        <v>4.3079437974107897</v>
      </c>
      <c r="K31" s="67">
        <v>-10837.673199999999</v>
      </c>
      <c r="L31" s="68">
        <v>-0.91659243030809601</v>
      </c>
      <c r="M31" s="68">
        <v>-3.50395314558848</v>
      </c>
      <c r="N31" s="67">
        <v>4861685.2621999998</v>
      </c>
      <c r="O31" s="67">
        <v>202318617.78920001</v>
      </c>
      <c r="P31" s="67">
        <v>26149</v>
      </c>
      <c r="Q31" s="67">
        <v>34801</v>
      </c>
      <c r="R31" s="68">
        <v>-24.861354558776998</v>
      </c>
      <c r="S31" s="67">
        <v>24.0900186010937</v>
      </c>
      <c r="T31" s="67">
        <v>25.226697367891699</v>
      </c>
      <c r="U31" s="69">
        <v>-4.7184636326780804</v>
      </c>
      <c r="V31" s="36"/>
      <c r="W31" s="36"/>
    </row>
    <row r="32" spans="1:23" ht="12" thickBot="1" x14ac:dyDescent="0.2">
      <c r="A32" s="52"/>
      <c r="B32" s="41" t="s">
        <v>30</v>
      </c>
      <c r="C32" s="42"/>
      <c r="D32" s="67">
        <v>125149.7251</v>
      </c>
      <c r="E32" s="67">
        <v>155275</v>
      </c>
      <c r="F32" s="68">
        <v>80.598760328449501</v>
      </c>
      <c r="G32" s="67">
        <v>145714.70060000001</v>
      </c>
      <c r="H32" s="68">
        <v>-14.1131782965761</v>
      </c>
      <c r="I32" s="67">
        <v>33464.851799999997</v>
      </c>
      <c r="J32" s="68">
        <v>26.7398524233754</v>
      </c>
      <c r="K32" s="67">
        <v>35689.8914</v>
      </c>
      <c r="L32" s="68">
        <v>24.4929929876958</v>
      </c>
      <c r="M32" s="68">
        <v>-6.2343692085317003E-2</v>
      </c>
      <c r="N32" s="67">
        <v>963172.26150000002</v>
      </c>
      <c r="O32" s="67">
        <v>30892282.308400001</v>
      </c>
      <c r="P32" s="67">
        <v>25341</v>
      </c>
      <c r="Q32" s="67">
        <v>31522</v>
      </c>
      <c r="R32" s="68">
        <v>-19.608527377704501</v>
      </c>
      <c r="S32" s="67">
        <v>4.9386261434039698</v>
      </c>
      <c r="T32" s="67">
        <v>5.1073391250555202</v>
      </c>
      <c r="U32" s="69">
        <v>-3.4161926161768701</v>
      </c>
      <c r="V32" s="36"/>
      <c r="W32" s="36"/>
    </row>
    <row r="33" spans="1:23" ht="12" thickBot="1" x14ac:dyDescent="0.2">
      <c r="A33" s="52"/>
      <c r="B33" s="41" t="s">
        <v>31</v>
      </c>
      <c r="C33" s="42"/>
      <c r="D33" s="70"/>
      <c r="E33" s="70"/>
      <c r="F33" s="70"/>
      <c r="G33" s="67">
        <v>120.1711</v>
      </c>
      <c r="H33" s="70"/>
      <c r="I33" s="70"/>
      <c r="J33" s="70"/>
      <c r="K33" s="67">
        <v>25.214300000000001</v>
      </c>
      <c r="L33" s="68">
        <v>20.9819998319063</v>
      </c>
      <c r="M33" s="70"/>
      <c r="N33" s="67">
        <v>0</v>
      </c>
      <c r="O33" s="67">
        <v>4834.1475</v>
      </c>
      <c r="P33" s="70"/>
      <c r="Q33" s="70"/>
      <c r="R33" s="70"/>
      <c r="S33" s="70"/>
      <c r="T33" s="70"/>
      <c r="U33" s="71"/>
      <c r="V33" s="36"/>
      <c r="W33" s="36"/>
    </row>
    <row r="34" spans="1:23" ht="12" thickBot="1" x14ac:dyDescent="0.2">
      <c r="A34" s="52"/>
      <c r="B34" s="41" t="s">
        <v>36</v>
      </c>
      <c r="C34" s="42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67">
        <v>9</v>
      </c>
      <c r="P34" s="70"/>
      <c r="Q34" s="70"/>
      <c r="R34" s="70"/>
      <c r="S34" s="70"/>
      <c r="T34" s="70"/>
      <c r="U34" s="71"/>
      <c r="V34" s="36"/>
      <c r="W34" s="36"/>
    </row>
    <row r="35" spans="1:23" ht="12" thickBot="1" x14ac:dyDescent="0.2">
      <c r="A35" s="52"/>
      <c r="B35" s="41" t="s">
        <v>32</v>
      </c>
      <c r="C35" s="42"/>
      <c r="D35" s="67">
        <v>123176.7819</v>
      </c>
      <c r="E35" s="67">
        <v>131911</v>
      </c>
      <c r="F35" s="68">
        <v>93.378703747223497</v>
      </c>
      <c r="G35" s="67">
        <v>163449.71950000001</v>
      </c>
      <c r="H35" s="68">
        <v>-24.639343354761799</v>
      </c>
      <c r="I35" s="67">
        <v>19881.2297</v>
      </c>
      <c r="J35" s="68">
        <v>16.140403567403201</v>
      </c>
      <c r="K35" s="67">
        <v>12631.134700000001</v>
      </c>
      <c r="L35" s="68">
        <v>7.7278411603514598</v>
      </c>
      <c r="M35" s="68">
        <v>0.57398604101656803</v>
      </c>
      <c r="N35" s="67">
        <v>1056350.7501999999</v>
      </c>
      <c r="O35" s="67">
        <v>32262119.732900001</v>
      </c>
      <c r="P35" s="67">
        <v>9098</v>
      </c>
      <c r="Q35" s="67">
        <v>11882</v>
      </c>
      <c r="R35" s="68">
        <v>-23.430398922740299</v>
      </c>
      <c r="S35" s="67">
        <v>13.538885678171001</v>
      </c>
      <c r="T35" s="67">
        <v>13.8175139370476</v>
      </c>
      <c r="U35" s="69">
        <v>-2.0579851658386001</v>
      </c>
      <c r="V35" s="36"/>
      <c r="W35" s="36"/>
    </row>
    <row r="36" spans="1:23" ht="12" thickBot="1" x14ac:dyDescent="0.2">
      <c r="A36" s="52"/>
      <c r="B36" s="41" t="s">
        <v>37</v>
      </c>
      <c r="C36" s="42"/>
      <c r="D36" s="70"/>
      <c r="E36" s="67">
        <v>378977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  <c r="V36" s="36"/>
      <c r="W36" s="36"/>
    </row>
    <row r="37" spans="1:23" ht="12" thickBot="1" x14ac:dyDescent="0.2">
      <c r="A37" s="52"/>
      <c r="B37" s="41" t="s">
        <v>38</v>
      </c>
      <c r="C37" s="42"/>
      <c r="D37" s="70"/>
      <c r="E37" s="67">
        <v>559568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  <c r="V37" s="36"/>
      <c r="W37" s="36"/>
    </row>
    <row r="38" spans="1:23" ht="12" thickBot="1" x14ac:dyDescent="0.2">
      <c r="A38" s="52"/>
      <c r="B38" s="41" t="s">
        <v>39</v>
      </c>
      <c r="C38" s="42"/>
      <c r="D38" s="70"/>
      <c r="E38" s="67">
        <v>323420</v>
      </c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1"/>
      <c r="V38" s="36"/>
      <c r="W38" s="36"/>
    </row>
    <row r="39" spans="1:23" ht="12" customHeight="1" thickBot="1" x14ac:dyDescent="0.2">
      <c r="A39" s="52"/>
      <c r="B39" s="41" t="s">
        <v>33</v>
      </c>
      <c r="C39" s="42"/>
      <c r="D39" s="67">
        <v>212758.1195</v>
      </c>
      <c r="E39" s="67">
        <v>291541</v>
      </c>
      <c r="F39" s="68">
        <v>72.977083669192297</v>
      </c>
      <c r="G39" s="67">
        <v>436774.80349999998</v>
      </c>
      <c r="H39" s="68">
        <v>-51.288829439081901</v>
      </c>
      <c r="I39" s="67">
        <v>12068.984200000001</v>
      </c>
      <c r="J39" s="68">
        <v>5.6726315443862498</v>
      </c>
      <c r="K39" s="67">
        <v>12738.284600000001</v>
      </c>
      <c r="L39" s="68">
        <v>2.9164421797971198</v>
      </c>
      <c r="M39" s="68">
        <v>-5.2542427887032998E-2</v>
      </c>
      <c r="N39" s="67">
        <v>1730021.7191000001</v>
      </c>
      <c r="O39" s="67">
        <v>54468248.435099997</v>
      </c>
      <c r="P39" s="67">
        <v>347</v>
      </c>
      <c r="Q39" s="67">
        <v>487</v>
      </c>
      <c r="R39" s="68">
        <v>-28.7474332648871</v>
      </c>
      <c r="S39" s="67">
        <v>613.13579106628197</v>
      </c>
      <c r="T39" s="67">
        <v>657.79848644763899</v>
      </c>
      <c r="U39" s="69">
        <v>-7.28430733160838</v>
      </c>
      <c r="V39" s="36"/>
      <c r="W39" s="36"/>
    </row>
    <row r="40" spans="1:23" ht="12" thickBot="1" x14ac:dyDescent="0.2">
      <c r="A40" s="52"/>
      <c r="B40" s="41" t="s">
        <v>34</v>
      </c>
      <c r="C40" s="42"/>
      <c r="D40" s="67">
        <v>476693.82640000002</v>
      </c>
      <c r="E40" s="67">
        <v>434621</v>
      </c>
      <c r="F40" s="68">
        <v>109.68034825744699</v>
      </c>
      <c r="G40" s="67">
        <v>620849.26859999995</v>
      </c>
      <c r="H40" s="68">
        <v>-23.219072565723899</v>
      </c>
      <c r="I40" s="67">
        <v>28509.696</v>
      </c>
      <c r="J40" s="68">
        <v>5.98071433299351</v>
      </c>
      <c r="K40" s="67">
        <v>36758.639900000002</v>
      </c>
      <c r="L40" s="68">
        <v>5.9207027790964197</v>
      </c>
      <c r="M40" s="68">
        <v>-0.22440830026466799</v>
      </c>
      <c r="N40" s="67">
        <v>3722615.3128</v>
      </c>
      <c r="O40" s="67">
        <v>106816086.80329999</v>
      </c>
      <c r="P40" s="67">
        <v>2512</v>
      </c>
      <c r="Q40" s="67">
        <v>2858</v>
      </c>
      <c r="R40" s="68">
        <v>-12.106368089573101</v>
      </c>
      <c r="S40" s="67">
        <v>189.76665063694301</v>
      </c>
      <c r="T40" s="67">
        <v>190.066605563331</v>
      </c>
      <c r="U40" s="69">
        <v>-0.15806514231111701</v>
      </c>
      <c r="V40" s="36"/>
      <c r="W40" s="36"/>
    </row>
    <row r="41" spans="1:23" ht="12" thickBot="1" x14ac:dyDescent="0.2">
      <c r="A41" s="52"/>
      <c r="B41" s="41" t="s">
        <v>40</v>
      </c>
      <c r="C41" s="42"/>
      <c r="D41" s="70"/>
      <c r="E41" s="67">
        <v>90765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  <c r="V41" s="36"/>
      <c r="W41" s="36"/>
    </row>
    <row r="42" spans="1:23" ht="12" thickBot="1" x14ac:dyDescent="0.2">
      <c r="A42" s="52"/>
      <c r="B42" s="41" t="s">
        <v>41</v>
      </c>
      <c r="C42" s="42"/>
      <c r="D42" s="70"/>
      <c r="E42" s="67">
        <v>54193</v>
      </c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1"/>
      <c r="V42" s="36"/>
      <c r="W42" s="36"/>
    </row>
    <row r="43" spans="1:23" ht="12" thickBot="1" x14ac:dyDescent="0.2">
      <c r="A43" s="52"/>
      <c r="B43" s="41" t="s">
        <v>71</v>
      </c>
      <c r="C43" s="42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67">
        <v>170.9402</v>
      </c>
      <c r="P43" s="70"/>
      <c r="Q43" s="70"/>
      <c r="R43" s="70"/>
      <c r="S43" s="70"/>
      <c r="T43" s="70"/>
      <c r="U43" s="71"/>
      <c r="V43" s="36"/>
      <c r="W43" s="36"/>
    </row>
    <row r="44" spans="1:23" ht="12" thickBot="1" x14ac:dyDescent="0.2">
      <c r="A44" s="53"/>
      <c r="B44" s="41" t="s">
        <v>35</v>
      </c>
      <c r="C44" s="42"/>
      <c r="D44" s="72">
        <v>9595.4832999999999</v>
      </c>
      <c r="E44" s="72">
        <v>0</v>
      </c>
      <c r="F44" s="73"/>
      <c r="G44" s="72">
        <v>24276.895100000002</v>
      </c>
      <c r="H44" s="74">
        <v>-60.474833126415803</v>
      </c>
      <c r="I44" s="72">
        <v>1118.2787000000001</v>
      </c>
      <c r="J44" s="74">
        <v>11.6542196472793</v>
      </c>
      <c r="K44" s="72">
        <v>3022.4203000000002</v>
      </c>
      <c r="L44" s="74">
        <v>12.449781108952401</v>
      </c>
      <c r="M44" s="74">
        <v>-0.63000556209869296</v>
      </c>
      <c r="N44" s="72">
        <v>161210.27660000001</v>
      </c>
      <c r="O44" s="72">
        <v>7062101.2171999998</v>
      </c>
      <c r="P44" s="72">
        <v>27</v>
      </c>
      <c r="Q44" s="72">
        <v>28</v>
      </c>
      <c r="R44" s="74">
        <v>-3.5714285714285698</v>
      </c>
      <c r="S44" s="72">
        <v>355.38827037036998</v>
      </c>
      <c r="T44" s="72">
        <v>541.30198928571394</v>
      </c>
      <c r="U44" s="75">
        <v>-52.312846094102298</v>
      </c>
      <c r="V44" s="36"/>
      <c r="W44" s="36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43:C43"/>
    <mergeCell ref="B44:C44"/>
    <mergeCell ref="B37:C37"/>
    <mergeCell ref="B38:C38"/>
    <mergeCell ref="B39:C39"/>
    <mergeCell ref="B40:C40"/>
    <mergeCell ref="B41:C41"/>
    <mergeCell ref="B42:C42"/>
    <mergeCell ref="B30:C3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73575</v>
      </c>
      <c r="D2" s="32">
        <v>630061.79923247895</v>
      </c>
      <c r="E2" s="32">
        <v>498608.897415385</v>
      </c>
      <c r="F2" s="32">
        <v>131452.90181709401</v>
      </c>
      <c r="G2" s="32">
        <v>498608.897415385</v>
      </c>
      <c r="H2" s="32">
        <v>0.20863493387033699</v>
      </c>
    </row>
    <row r="3" spans="1:8" ht="14.25" x14ac:dyDescent="0.2">
      <c r="A3" s="32">
        <v>2</v>
      </c>
      <c r="B3" s="33">
        <v>13</v>
      </c>
      <c r="C3" s="32">
        <v>13891</v>
      </c>
      <c r="D3" s="32">
        <v>121905.06462917299</v>
      </c>
      <c r="E3" s="32">
        <v>94938.824813781102</v>
      </c>
      <c r="F3" s="32">
        <v>26966.2398153922</v>
      </c>
      <c r="G3" s="32">
        <v>94938.824813781102</v>
      </c>
      <c r="H3" s="32">
        <v>0.22120688666563301</v>
      </c>
    </row>
    <row r="4" spans="1:8" ht="14.25" x14ac:dyDescent="0.2">
      <c r="A4" s="32">
        <v>3</v>
      </c>
      <c r="B4" s="33">
        <v>14</v>
      </c>
      <c r="C4" s="32">
        <v>114014</v>
      </c>
      <c r="D4" s="32">
        <v>189970.69478290601</v>
      </c>
      <c r="E4" s="32">
        <v>141600.60173418801</v>
      </c>
      <c r="F4" s="32">
        <v>48370.093048717899</v>
      </c>
      <c r="G4" s="32">
        <v>141600.60173418801</v>
      </c>
      <c r="H4" s="32">
        <v>0.25461870897505601</v>
      </c>
    </row>
    <row r="5" spans="1:8" ht="14.25" x14ac:dyDescent="0.2">
      <c r="A5" s="32">
        <v>4</v>
      </c>
      <c r="B5" s="33">
        <v>15</v>
      </c>
      <c r="C5" s="32">
        <v>4262</v>
      </c>
      <c r="D5" s="32">
        <v>60957.203582905997</v>
      </c>
      <c r="E5" s="32">
        <v>48196.577067521401</v>
      </c>
      <c r="F5" s="32">
        <v>12760.6265153846</v>
      </c>
      <c r="G5" s="32">
        <v>48196.577067521401</v>
      </c>
      <c r="H5" s="32">
        <v>0.20933746571935999</v>
      </c>
    </row>
    <row r="6" spans="1:8" ht="14.25" x14ac:dyDescent="0.2">
      <c r="A6" s="32">
        <v>5</v>
      </c>
      <c r="B6" s="33">
        <v>16</v>
      </c>
      <c r="C6" s="32">
        <v>4256</v>
      </c>
      <c r="D6" s="32">
        <v>212203.33022307701</v>
      </c>
      <c r="E6" s="32">
        <v>169140.62788546999</v>
      </c>
      <c r="F6" s="32">
        <v>43062.702337606803</v>
      </c>
      <c r="G6" s="32">
        <v>169140.62788546999</v>
      </c>
      <c r="H6" s="32">
        <v>0.20293132201241901</v>
      </c>
    </row>
    <row r="7" spans="1:8" ht="14.25" x14ac:dyDescent="0.2">
      <c r="A7" s="32">
        <v>6</v>
      </c>
      <c r="B7" s="33">
        <v>17</v>
      </c>
      <c r="C7" s="32">
        <v>24007</v>
      </c>
      <c r="D7" s="32">
        <v>314273.75624273502</v>
      </c>
      <c r="E7" s="32">
        <v>234605.001259829</v>
      </c>
      <c r="F7" s="32">
        <v>79668.754982906001</v>
      </c>
      <c r="G7" s="32">
        <v>234605.001259829</v>
      </c>
      <c r="H7" s="32">
        <v>0.253501138419501</v>
      </c>
    </row>
    <row r="8" spans="1:8" ht="14.25" x14ac:dyDescent="0.2">
      <c r="A8" s="32">
        <v>7</v>
      </c>
      <c r="B8" s="33">
        <v>18</v>
      </c>
      <c r="C8" s="32">
        <v>41079</v>
      </c>
      <c r="D8" s="32">
        <v>173256.03492906</v>
      </c>
      <c r="E8" s="32">
        <v>150141.11822820501</v>
      </c>
      <c r="F8" s="32">
        <v>23114.916700854701</v>
      </c>
      <c r="G8" s="32">
        <v>150141.11822820501</v>
      </c>
      <c r="H8" s="32">
        <v>0.133414785293448</v>
      </c>
    </row>
    <row r="9" spans="1:8" ht="14.25" x14ac:dyDescent="0.2">
      <c r="A9" s="32">
        <v>8</v>
      </c>
      <c r="B9" s="33">
        <v>19</v>
      </c>
      <c r="C9" s="32">
        <v>20199</v>
      </c>
      <c r="D9" s="32">
        <v>141621.738105128</v>
      </c>
      <c r="E9" s="32">
        <v>122431.349090598</v>
      </c>
      <c r="F9" s="32">
        <v>19190.389014529901</v>
      </c>
      <c r="G9" s="32">
        <v>122431.349090598</v>
      </c>
      <c r="H9" s="32">
        <v>0.135504543803046</v>
      </c>
    </row>
    <row r="10" spans="1:8" ht="14.25" x14ac:dyDescent="0.2">
      <c r="A10" s="32">
        <v>9</v>
      </c>
      <c r="B10" s="33">
        <v>21</v>
      </c>
      <c r="C10" s="32">
        <v>261593</v>
      </c>
      <c r="D10" s="32">
        <v>912789.98800000001</v>
      </c>
      <c r="E10" s="32">
        <v>894575.86259999999</v>
      </c>
      <c r="F10" s="32">
        <v>18214.125400000001</v>
      </c>
      <c r="G10" s="32">
        <v>894575.86259999999</v>
      </c>
      <c r="H10" s="32">
        <v>1.99543439777519E-2</v>
      </c>
    </row>
    <row r="11" spans="1:8" ht="14.25" x14ac:dyDescent="0.2">
      <c r="A11" s="32">
        <v>10</v>
      </c>
      <c r="B11" s="33">
        <v>22</v>
      </c>
      <c r="C11" s="32">
        <v>33439</v>
      </c>
      <c r="D11" s="32">
        <v>439798.88505555602</v>
      </c>
      <c r="E11" s="32">
        <v>376990.02334273502</v>
      </c>
      <c r="F11" s="32">
        <v>62808.861712820501</v>
      </c>
      <c r="G11" s="32">
        <v>376990.02334273502</v>
      </c>
      <c r="H11" s="32">
        <v>0.142812689724956</v>
      </c>
    </row>
    <row r="12" spans="1:8" ht="14.25" x14ac:dyDescent="0.2">
      <c r="A12" s="32">
        <v>11</v>
      </c>
      <c r="B12" s="33">
        <v>23</v>
      </c>
      <c r="C12" s="32">
        <v>308519.93400000001</v>
      </c>
      <c r="D12" s="32">
        <v>1866356.84336496</v>
      </c>
      <c r="E12" s="32">
        <v>1600450.2078435901</v>
      </c>
      <c r="F12" s="32">
        <v>265906.63552136801</v>
      </c>
      <c r="G12" s="32">
        <v>1600450.2078435901</v>
      </c>
      <c r="H12" s="32">
        <v>0.142473630627865</v>
      </c>
    </row>
    <row r="13" spans="1:8" ht="14.25" x14ac:dyDescent="0.2">
      <c r="A13" s="32">
        <v>12</v>
      </c>
      <c r="B13" s="33">
        <v>24</v>
      </c>
      <c r="C13" s="32">
        <v>21374.05</v>
      </c>
      <c r="D13" s="32">
        <v>461046.33981623902</v>
      </c>
      <c r="E13" s="32">
        <v>418077.36943675199</v>
      </c>
      <c r="F13" s="32">
        <v>42968.970379487197</v>
      </c>
      <c r="G13" s="32">
        <v>418077.36943675199</v>
      </c>
      <c r="H13" s="32">
        <v>9.3198810333498097E-2</v>
      </c>
    </row>
    <row r="14" spans="1:8" ht="14.25" x14ac:dyDescent="0.2">
      <c r="A14" s="32">
        <v>13</v>
      </c>
      <c r="B14" s="33">
        <v>25</v>
      </c>
      <c r="C14" s="32">
        <v>80856</v>
      </c>
      <c r="D14" s="32">
        <v>845225.09360000002</v>
      </c>
      <c r="E14" s="32">
        <v>779252.29319999996</v>
      </c>
      <c r="F14" s="32">
        <v>65972.800399999993</v>
      </c>
      <c r="G14" s="32">
        <v>779252.29319999996</v>
      </c>
      <c r="H14" s="32">
        <v>7.8053527870318301E-2</v>
      </c>
    </row>
    <row r="15" spans="1:8" ht="14.25" x14ac:dyDescent="0.2">
      <c r="A15" s="32">
        <v>14</v>
      </c>
      <c r="B15" s="33">
        <v>26</v>
      </c>
      <c r="C15" s="32">
        <v>63212</v>
      </c>
      <c r="D15" s="32">
        <v>328869.10262312199</v>
      </c>
      <c r="E15" s="32">
        <v>286311.81534234202</v>
      </c>
      <c r="F15" s="32">
        <v>42557.287280780598</v>
      </c>
      <c r="G15" s="32">
        <v>286311.81534234202</v>
      </c>
      <c r="H15" s="32">
        <v>0.12940494239603401</v>
      </c>
    </row>
    <row r="16" spans="1:8" ht="14.25" x14ac:dyDescent="0.2">
      <c r="A16" s="32">
        <v>15</v>
      </c>
      <c r="B16" s="33">
        <v>27</v>
      </c>
      <c r="C16" s="32">
        <v>188572.103</v>
      </c>
      <c r="D16" s="32">
        <v>1223048.9377333301</v>
      </c>
      <c r="E16" s="32">
        <v>1052000.8325</v>
      </c>
      <c r="F16" s="32">
        <v>171048.10523333299</v>
      </c>
      <c r="G16" s="32">
        <v>1052000.8325</v>
      </c>
      <c r="H16" s="32">
        <v>0.139853852087338</v>
      </c>
    </row>
    <row r="17" spans="1:8" ht="14.25" x14ac:dyDescent="0.2">
      <c r="A17" s="32">
        <v>16</v>
      </c>
      <c r="B17" s="33">
        <v>29</v>
      </c>
      <c r="C17" s="32">
        <v>206540</v>
      </c>
      <c r="D17" s="32">
        <v>2431476.8088324801</v>
      </c>
      <c r="E17" s="32">
        <v>2159615.6929931599</v>
      </c>
      <c r="F17" s="32">
        <v>271861.11583931599</v>
      </c>
      <c r="G17" s="32">
        <v>2159615.6929931599</v>
      </c>
      <c r="H17" s="32">
        <v>0.111809051540926</v>
      </c>
    </row>
    <row r="18" spans="1:8" ht="14.25" x14ac:dyDescent="0.2">
      <c r="A18" s="32">
        <v>17</v>
      </c>
      <c r="B18" s="33">
        <v>31</v>
      </c>
      <c r="C18" s="32">
        <v>32119.794999999998</v>
      </c>
      <c r="D18" s="32">
        <v>251953.55095940499</v>
      </c>
      <c r="E18" s="32">
        <v>202767.13283789999</v>
      </c>
      <c r="F18" s="32">
        <v>49186.418121505601</v>
      </c>
      <c r="G18" s="32">
        <v>202767.13283789999</v>
      </c>
      <c r="H18" s="32">
        <v>0.195220182189179</v>
      </c>
    </row>
    <row r="19" spans="1:8" ht="14.25" x14ac:dyDescent="0.2">
      <c r="A19" s="32">
        <v>18</v>
      </c>
      <c r="B19" s="33">
        <v>32</v>
      </c>
      <c r="C19" s="32">
        <v>12312.188</v>
      </c>
      <c r="D19" s="32">
        <v>198396.43411068001</v>
      </c>
      <c r="E19" s="32">
        <v>181157.46893383199</v>
      </c>
      <c r="F19" s="32">
        <v>17238.965176847902</v>
      </c>
      <c r="G19" s="32">
        <v>181157.46893383199</v>
      </c>
      <c r="H19" s="32">
        <v>8.6891507169079202E-2</v>
      </c>
    </row>
    <row r="20" spans="1:8" ht="14.25" x14ac:dyDescent="0.2">
      <c r="A20" s="32">
        <v>19</v>
      </c>
      <c r="B20" s="33">
        <v>33</v>
      </c>
      <c r="C20" s="32">
        <v>41901.828000000001</v>
      </c>
      <c r="D20" s="32">
        <v>513232.50238223298</v>
      </c>
      <c r="E20" s="32">
        <v>397142.28946992202</v>
      </c>
      <c r="F20" s="32">
        <v>116090.21291231</v>
      </c>
      <c r="G20" s="32">
        <v>397142.28946992202</v>
      </c>
      <c r="H20" s="32">
        <v>0.22619419536655</v>
      </c>
    </row>
    <row r="21" spans="1:8" ht="14.25" x14ac:dyDescent="0.2">
      <c r="A21" s="32">
        <v>20</v>
      </c>
      <c r="B21" s="33">
        <v>34</v>
      </c>
      <c r="C21" s="32">
        <v>45417.995000000003</v>
      </c>
      <c r="D21" s="32">
        <v>244224.46140876599</v>
      </c>
      <c r="E21" s="32">
        <v>164857.74529750101</v>
      </c>
      <c r="F21" s="32">
        <v>79366.716111265094</v>
      </c>
      <c r="G21" s="32">
        <v>164857.74529750101</v>
      </c>
      <c r="H21" s="32">
        <v>0.32497447492954601</v>
      </c>
    </row>
    <row r="22" spans="1:8" ht="14.25" x14ac:dyDescent="0.2">
      <c r="A22" s="32">
        <v>21</v>
      </c>
      <c r="B22" s="33">
        <v>35</v>
      </c>
      <c r="C22" s="32">
        <v>31403.093000000001</v>
      </c>
      <c r="D22" s="32">
        <v>705268.060010619</v>
      </c>
      <c r="E22" s="32">
        <v>655610.34008407104</v>
      </c>
      <c r="F22" s="32">
        <v>49657.7199265487</v>
      </c>
      <c r="G22" s="32">
        <v>655610.34008407104</v>
      </c>
      <c r="H22" s="32">
        <v>7.04097104947599E-2</v>
      </c>
    </row>
    <row r="23" spans="1:8" ht="14.25" x14ac:dyDescent="0.2">
      <c r="A23" s="32">
        <v>22</v>
      </c>
      <c r="B23" s="33">
        <v>36</v>
      </c>
      <c r="C23" s="32">
        <v>96278.516000000003</v>
      </c>
      <c r="D23" s="32">
        <v>432942.30381327402</v>
      </c>
      <c r="E23" s="32">
        <v>365686.590208293</v>
      </c>
      <c r="F23" s="32">
        <v>67255.713604981094</v>
      </c>
      <c r="G23" s="32">
        <v>365686.590208293</v>
      </c>
      <c r="H23" s="32">
        <v>0.15534567311303499</v>
      </c>
    </row>
    <row r="24" spans="1:8" ht="14.25" x14ac:dyDescent="0.2">
      <c r="A24" s="32">
        <v>23</v>
      </c>
      <c r="B24" s="33">
        <v>37</v>
      </c>
      <c r="C24" s="32">
        <v>111583.041</v>
      </c>
      <c r="D24" s="32">
        <v>1050285.0071513299</v>
      </c>
      <c r="E24" s="32">
        <v>931359.53336353798</v>
      </c>
      <c r="F24" s="32">
        <v>118925.473787789</v>
      </c>
      <c r="G24" s="32">
        <v>931359.53336353798</v>
      </c>
      <c r="H24" s="32">
        <v>0.113231620920067</v>
      </c>
    </row>
    <row r="25" spans="1:8" ht="14.25" x14ac:dyDescent="0.2">
      <c r="A25" s="32">
        <v>24</v>
      </c>
      <c r="B25" s="33">
        <v>38</v>
      </c>
      <c r="C25" s="32">
        <v>142008.05300000001</v>
      </c>
      <c r="D25" s="32">
        <v>629929.88904513302</v>
      </c>
      <c r="E25" s="32">
        <v>602792.919110619</v>
      </c>
      <c r="F25" s="32">
        <v>27136.969934513301</v>
      </c>
      <c r="G25" s="32">
        <v>602792.919110619</v>
      </c>
      <c r="H25" s="32">
        <v>4.3079349633097001E-2</v>
      </c>
    </row>
    <row r="26" spans="1:8" ht="14.25" x14ac:dyDescent="0.2">
      <c r="A26" s="32">
        <v>25</v>
      </c>
      <c r="B26" s="33">
        <v>39</v>
      </c>
      <c r="C26" s="32">
        <v>85315.692999999999</v>
      </c>
      <c r="D26" s="32">
        <v>125149.688219598</v>
      </c>
      <c r="E26" s="32">
        <v>91684.8603023912</v>
      </c>
      <c r="F26" s="32">
        <v>33464.827917206399</v>
      </c>
      <c r="G26" s="32">
        <v>91684.8603023912</v>
      </c>
      <c r="H26" s="32">
        <v>0.26739841219968802</v>
      </c>
    </row>
    <row r="27" spans="1:8" ht="14.25" x14ac:dyDescent="0.2">
      <c r="A27" s="32">
        <v>26</v>
      </c>
      <c r="B27" s="33">
        <v>42</v>
      </c>
      <c r="C27" s="32">
        <v>6496.799</v>
      </c>
      <c r="D27" s="32">
        <v>123176.78140000001</v>
      </c>
      <c r="E27" s="32">
        <v>103295.5361</v>
      </c>
      <c r="F27" s="32">
        <v>19881.245299999999</v>
      </c>
      <c r="G27" s="32">
        <v>103295.5361</v>
      </c>
      <c r="H27" s="32">
        <v>0.16140416297644899</v>
      </c>
    </row>
    <row r="28" spans="1:8" ht="14.25" x14ac:dyDescent="0.2">
      <c r="A28" s="32">
        <v>27</v>
      </c>
      <c r="B28" s="33">
        <v>75</v>
      </c>
      <c r="C28" s="32">
        <v>362</v>
      </c>
      <c r="D28" s="32">
        <v>212758.11965812001</v>
      </c>
      <c r="E28" s="32">
        <v>200689.13675213701</v>
      </c>
      <c r="F28" s="32">
        <v>12068.982905982901</v>
      </c>
      <c r="G28" s="32">
        <v>200689.13675213701</v>
      </c>
      <c r="H28" s="32">
        <v>5.6726309319599703E-2</v>
      </c>
    </row>
    <row r="29" spans="1:8" ht="14.25" x14ac:dyDescent="0.2">
      <c r="A29" s="32">
        <v>28</v>
      </c>
      <c r="B29" s="33">
        <v>76</v>
      </c>
      <c r="C29" s="32">
        <v>2631</v>
      </c>
      <c r="D29" s="32">
        <v>476693.81984871801</v>
      </c>
      <c r="E29" s="32">
        <v>448184.12712222198</v>
      </c>
      <c r="F29" s="32">
        <v>28509.692726495701</v>
      </c>
      <c r="G29" s="32">
        <v>448184.12712222198</v>
      </c>
      <c r="H29" s="32">
        <v>5.9807137284774298E-2</v>
      </c>
    </row>
    <row r="30" spans="1:8" ht="14.25" x14ac:dyDescent="0.2">
      <c r="A30" s="32">
        <v>29</v>
      </c>
      <c r="B30" s="33">
        <v>99</v>
      </c>
      <c r="C30" s="32">
        <v>27</v>
      </c>
      <c r="D30" s="32">
        <v>9595.4832463505008</v>
      </c>
      <c r="E30" s="32">
        <v>8477.2042961954503</v>
      </c>
      <c r="F30" s="32">
        <v>1118.2789501550601</v>
      </c>
      <c r="G30" s="32">
        <v>8477.2042961954503</v>
      </c>
      <c r="H30" s="32">
        <v>0.116542223194478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2014-07-10T00:47:35Z</dcterms:modified>
</cp:coreProperties>
</file>