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<sst xmlns="http://schemas.openxmlformats.org/spreadsheetml/2006/main" count="116" uniqueCount="73">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</sst>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0" fontId="22" fillId="34" borderId="12" xfId="0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0" fontId="21" fillId="35" borderId="20" xfId="0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20506594.1085</v>
      </c>
      <c r="F3" s="25">
        <f>RA!I7</f>
        <v>1808311.247</v>
      </c>
      <c r="G3" s="16">
        <f>E3-F3</f>
        <v>18698282.861499999</v>
      </c>
      <c r="H3" s="27">
        <f>RA!J7</f>
        <v>8.8181939791281696</v>
      </c>
      <c r="I3" s="20">
        <f>SUM(I4:I40)</f>
        <v>20506598.417023074</v>
      </c>
      <c r="J3" s="21">
        <f>SUM(J4:J40)</f>
        <v>18698283.088983018</v>
      </c>
      <c r="K3" s="22">
        <f>E3-I3</f>
        <v>-4.3085230737924576</v>
      </c>
      <c r="L3" s="22">
        <f>G3-J3</f>
        <v>-0.22748301923274994</v>
      </c>
    </row>
    <row r="4" spans="1:13" x14ac:dyDescent="0.15">
      <c r="A4" s="40">
        <f>RA!A8</f>
        <v>41846</v>
      </c>
      <c r="B4" s="12">
        <v>12</v>
      </c>
      <c r="C4" s="37" t="s">
        <v>6</v>
      </c>
      <c r="D4" s="37"/>
      <c r="E4" s="15">
        <f>VLOOKUP(C4,RA!B8:D39,3,0)</f>
        <v>683611.34829999995</v>
      </c>
      <c r="F4" s="25">
        <f>VLOOKUP(C4,RA!B8:I43,8,0)</f>
        <v>143531.86360000001</v>
      </c>
      <c r="G4" s="16">
        <f t="shared" ref="G4:G40" si="0">E4-F4</f>
        <v>540079.48469999991</v>
      </c>
      <c r="H4" s="27">
        <f>RA!J8</f>
        <v>20.996120669578399</v>
      </c>
      <c r="I4" s="20">
        <f>VLOOKUP(B4,RMS!B:D,3,FALSE)</f>
        <v>683611.85775812005</v>
      </c>
      <c r="J4" s="21">
        <f>VLOOKUP(B4,RMS!B:E,4,FALSE)</f>
        <v>540079.49141965795</v>
      </c>
      <c r="K4" s="22">
        <f t="shared" ref="K4:K40" si="1">E4-I4</f>
        <v>-0.50945812009740621</v>
      </c>
      <c r="L4" s="22">
        <f t="shared" ref="L4:L40" si="2">G4-J4</f>
        <v>-6.7196580348536372E-3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VLOOKUP(C5,RA!B8:D40,3,0)</f>
        <v>112236.6364</v>
      </c>
      <c r="F5" s="25">
        <f>VLOOKUP(C5,RA!B9:I44,8,0)</f>
        <v>25069.634900000001</v>
      </c>
      <c r="G5" s="16">
        <f t="shared" si="0"/>
        <v>87167.001499999998</v>
      </c>
      <c r="H5" s="27">
        <f>RA!J9</f>
        <v>22.336409664536198</v>
      </c>
      <c r="I5" s="20">
        <f>VLOOKUP(B5,RMS!B:D,3,FALSE)</f>
        <v>112236.657206868</v>
      </c>
      <c r="J5" s="21">
        <f>VLOOKUP(B5,RMS!B:E,4,FALSE)</f>
        <v>87166.995651335004</v>
      </c>
      <c r="K5" s="22">
        <f t="shared" si="1"/>
        <v>-2.0806867993087508E-2</v>
      </c>
      <c r="L5" s="22">
        <f t="shared" si="2"/>
        <v>5.8486649941187352E-3</v>
      </c>
      <c r="M5" s="36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VLOOKUP(C6,RA!B10:D41,3,0)</f>
        <v>190856.2371</v>
      </c>
      <c r="F6" s="25">
        <f>VLOOKUP(C6,RA!B10:I45,8,0)</f>
        <v>54573.877999999997</v>
      </c>
      <c r="G6" s="16">
        <f t="shared" si="0"/>
        <v>136282.3591</v>
      </c>
      <c r="H6" s="27">
        <f>RA!J10</f>
        <v>28.594233455103598</v>
      </c>
      <c r="I6" s="20">
        <f>VLOOKUP(B6,RMS!B:D,3,FALSE)</f>
        <v>190858.590490598</v>
      </c>
      <c r="J6" s="21">
        <f>VLOOKUP(B6,RMS!B:E,4,FALSE)</f>
        <v>136282.35904786299</v>
      </c>
      <c r="K6" s="22">
        <f t="shared" si="1"/>
        <v>-2.3533905980002601</v>
      </c>
      <c r="L6" s="22">
        <f t="shared" si="2"/>
        <v>5.2137009333819151E-5</v>
      </c>
      <c r="M6" s="36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VLOOKUP(C7,RA!B10:D42,3,0)</f>
        <v>61389.9617</v>
      </c>
      <c r="F7" s="25">
        <f>VLOOKUP(C7,RA!B11:I46,8,0)</f>
        <v>14427.8544</v>
      </c>
      <c r="G7" s="16">
        <f t="shared" si="0"/>
        <v>46962.107300000003</v>
      </c>
      <c r="H7" s="27">
        <f>RA!J11</f>
        <v>23.5019765454586</v>
      </c>
      <c r="I7" s="20">
        <f>VLOOKUP(B7,RMS!B:D,3,FALSE)</f>
        <v>61390.000193162399</v>
      </c>
      <c r="J7" s="21">
        <f>VLOOKUP(B7,RMS!B:E,4,FALSE)</f>
        <v>46962.107329914499</v>
      </c>
      <c r="K7" s="22">
        <f t="shared" si="1"/>
        <v>-3.8493162399390712E-2</v>
      </c>
      <c r="L7" s="22">
        <f t="shared" si="2"/>
        <v>-2.9914495826233178E-5</v>
      </c>
      <c r="M7" s="36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VLOOKUP(C8,RA!B12:D43,3,0)</f>
        <v>374495.56959999999</v>
      </c>
      <c r="F8" s="25">
        <f>VLOOKUP(C8,RA!B12:I47,8,0)</f>
        <v>6473.0814</v>
      </c>
      <c r="G8" s="16">
        <f t="shared" si="0"/>
        <v>368022.48819999996</v>
      </c>
      <c r="H8" s="27">
        <f>RA!J12</f>
        <v>1.7284801010900901</v>
      </c>
      <c r="I8" s="20">
        <f>VLOOKUP(B8,RMS!B:D,3,FALSE)</f>
        <v>374495.56509743602</v>
      </c>
      <c r="J8" s="21">
        <f>VLOOKUP(B8,RMS!B:E,4,FALSE)</f>
        <v>368022.48833846202</v>
      </c>
      <c r="K8" s="22">
        <f t="shared" si="1"/>
        <v>4.5025639701634645E-3</v>
      </c>
      <c r="L8" s="22">
        <f t="shared" si="2"/>
        <v>-1.3846205547451973E-4</v>
      </c>
      <c r="M8" s="36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VLOOKUP(C9,RA!B12:D44,3,0)</f>
        <v>493772.19689999998</v>
      </c>
      <c r="F9" s="25">
        <f>VLOOKUP(C9,RA!B13:I48,8,0)</f>
        <v>24320.287400000001</v>
      </c>
      <c r="G9" s="16">
        <f t="shared" si="0"/>
        <v>469451.90949999995</v>
      </c>
      <c r="H9" s="27">
        <f>RA!J13</f>
        <v>4.9254064025248097</v>
      </c>
      <c r="I9" s="20">
        <f>VLOOKUP(B9,RMS!B:D,3,FALSE)</f>
        <v>493772.491805128</v>
      </c>
      <c r="J9" s="21">
        <f>VLOOKUP(B9,RMS!B:E,4,FALSE)</f>
        <v>469451.90792136802</v>
      </c>
      <c r="K9" s="22">
        <f t="shared" si="1"/>
        <v>-0.29490512801567093</v>
      </c>
      <c r="L9" s="22">
        <f t="shared" si="2"/>
        <v>1.5786319272592664E-3</v>
      </c>
      <c r="M9" s="36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VLOOKUP(C10,RA!B14:D45,3,0)</f>
        <v>194380.935</v>
      </c>
      <c r="F10" s="25">
        <f>VLOOKUP(C10,RA!B14:I49,8,0)</f>
        <v>17171.668600000001</v>
      </c>
      <c r="G10" s="16">
        <f t="shared" si="0"/>
        <v>177209.26639999999</v>
      </c>
      <c r="H10" s="27">
        <f>RA!J14</f>
        <v>8.8340292220530792</v>
      </c>
      <c r="I10" s="20">
        <f>VLOOKUP(B10,RMS!B:D,3,FALSE)</f>
        <v>194380.94365042701</v>
      </c>
      <c r="J10" s="21">
        <f>VLOOKUP(B10,RMS!B:E,4,FALSE)</f>
        <v>177209.262458974</v>
      </c>
      <c r="K10" s="22">
        <f t="shared" si="1"/>
        <v>-8.6504270147997886E-3</v>
      </c>
      <c r="L10" s="22">
        <f t="shared" si="2"/>
        <v>3.9410259923897684E-3</v>
      </c>
      <c r="M10" s="36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VLOOKUP(C11,RA!B14:D46,3,0)</f>
        <v>202317.16200000001</v>
      </c>
      <c r="F11" s="25">
        <f>VLOOKUP(C11,RA!B15:I50,8,0)</f>
        <v>-4376.3306000000002</v>
      </c>
      <c r="G11" s="16">
        <f t="shared" si="0"/>
        <v>206693.4926</v>
      </c>
      <c r="H11" s="27">
        <f>RA!J15</f>
        <v>-2.1631039881826699</v>
      </c>
      <c r="I11" s="20">
        <f>VLOOKUP(B11,RMS!B:D,3,FALSE)</f>
        <v>202317.18454529901</v>
      </c>
      <c r="J11" s="21">
        <f>VLOOKUP(B11,RMS!B:E,4,FALSE)</f>
        <v>206693.49321025601</v>
      </c>
      <c r="K11" s="22">
        <f t="shared" si="1"/>
        <v>-2.2545298998011276E-2</v>
      </c>
      <c r="L11" s="22">
        <f t="shared" si="2"/>
        <v>-6.1025601462461054E-4</v>
      </c>
      <c r="M11" s="36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VLOOKUP(C12,RA!B16:D47,3,0)</f>
        <v>1196176.3029</v>
      </c>
      <c r="F12" s="25">
        <f>VLOOKUP(C12,RA!B16:I51,8,0)</f>
        <v>18203.951400000002</v>
      </c>
      <c r="G12" s="16">
        <f t="shared" si="0"/>
        <v>1177972.3515000001</v>
      </c>
      <c r="H12" s="27">
        <f>RA!J16</f>
        <v>1.5218451791651899</v>
      </c>
      <c r="I12" s="20">
        <f>VLOOKUP(B12,RMS!B:D,3,FALSE)</f>
        <v>1196176.1270999999</v>
      </c>
      <c r="J12" s="21">
        <f>VLOOKUP(B12,RMS!B:E,4,FALSE)</f>
        <v>1177972.3515000001</v>
      </c>
      <c r="K12" s="22">
        <f t="shared" si="1"/>
        <v>0.17580000008456409</v>
      </c>
      <c r="L12" s="22">
        <f t="shared" si="2"/>
        <v>0</v>
      </c>
      <c r="M12" s="36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VLOOKUP(C13,RA!B16:D48,3,0)</f>
        <v>523460.48349999997</v>
      </c>
      <c r="F13" s="25">
        <f>VLOOKUP(C13,RA!B17:I52,8,0)</f>
        <v>55667.3963</v>
      </c>
      <c r="G13" s="16">
        <f t="shared" si="0"/>
        <v>467793.08719999995</v>
      </c>
      <c r="H13" s="27">
        <f>RA!J17</f>
        <v>10.6344983154779</v>
      </c>
      <c r="I13" s="20">
        <f>VLOOKUP(B13,RMS!B:D,3,FALSE)</f>
        <v>523460.58538119699</v>
      </c>
      <c r="J13" s="21">
        <f>VLOOKUP(B13,RMS!B:E,4,FALSE)</f>
        <v>467793.08776068402</v>
      </c>
      <c r="K13" s="22">
        <f t="shared" si="1"/>
        <v>-0.10188119701342657</v>
      </c>
      <c r="L13" s="22">
        <f t="shared" si="2"/>
        <v>-5.6068407138809562E-4</v>
      </c>
      <c r="M13" s="36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VLOOKUP(C14,RA!B18:D49,3,0)</f>
        <v>2039274.4294</v>
      </c>
      <c r="F14" s="25">
        <f>VLOOKUP(C14,RA!B18:I53,8,0)</f>
        <v>332814.82650000002</v>
      </c>
      <c r="G14" s="16">
        <f t="shared" si="0"/>
        <v>1706459.6029000001</v>
      </c>
      <c r="H14" s="27">
        <f>RA!J18</f>
        <v>16.3202569355965</v>
      </c>
      <c r="I14" s="20">
        <f>VLOOKUP(B14,RMS!B:D,3,FALSE)</f>
        <v>2039274.7569051301</v>
      </c>
      <c r="J14" s="21">
        <f>VLOOKUP(B14,RMS!B:E,4,FALSE)</f>
        <v>1706459.6054777801</v>
      </c>
      <c r="K14" s="22">
        <f t="shared" si="1"/>
        <v>-0.32750513008795679</v>
      </c>
      <c r="L14" s="22">
        <f t="shared" si="2"/>
        <v>-2.5777800474315882E-3</v>
      </c>
      <c r="M14" s="36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VLOOKUP(C15,RA!B18:D50,3,0)</f>
        <v>648147.95460000006</v>
      </c>
      <c r="F15" s="25">
        <f>VLOOKUP(C15,RA!B19:I54,8,0)</f>
        <v>26732.060799999999</v>
      </c>
      <c r="G15" s="16">
        <f t="shared" si="0"/>
        <v>621415.89380000008</v>
      </c>
      <c r="H15" s="27">
        <f>RA!J19</f>
        <v>4.1243763264666198</v>
      </c>
      <c r="I15" s="20">
        <f>VLOOKUP(B15,RMS!B:D,3,FALSE)</f>
        <v>648148.01736239297</v>
      </c>
      <c r="J15" s="21">
        <f>VLOOKUP(B15,RMS!B:E,4,FALSE)</f>
        <v>621415.89314700896</v>
      </c>
      <c r="K15" s="22">
        <f t="shared" si="1"/>
        <v>-6.2762392917647958E-2</v>
      </c>
      <c r="L15" s="22">
        <f t="shared" si="2"/>
        <v>6.5299111884087324E-4</v>
      </c>
      <c r="M15" s="36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VLOOKUP(C16,RA!B20:D51,3,0)</f>
        <v>1062136.3232</v>
      </c>
      <c r="F16" s="25">
        <f>VLOOKUP(C16,RA!B20:I55,8,0)</f>
        <v>87913.383499999996</v>
      </c>
      <c r="G16" s="16">
        <f t="shared" si="0"/>
        <v>974222.93969999999</v>
      </c>
      <c r="H16" s="27">
        <f>RA!J20</f>
        <v>8.2770338966597894</v>
      </c>
      <c r="I16" s="20">
        <f>VLOOKUP(B16,RMS!B:D,3,FALSE)</f>
        <v>1062136.3248999999</v>
      </c>
      <c r="J16" s="21">
        <f>VLOOKUP(B16,RMS!B:E,4,FALSE)</f>
        <v>974222.93969999999</v>
      </c>
      <c r="K16" s="22">
        <f t="shared" si="1"/>
        <v>-1.6999999061226845E-3</v>
      </c>
      <c r="L16" s="22">
        <f t="shared" si="2"/>
        <v>0</v>
      </c>
      <c r="M16" s="36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VLOOKUP(C17,RA!B20:D52,3,0)</f>
        <v>399610.2</v>
      </c>
      <c r="F17" s="25">
        <f>VLOOKUP(C17,RA!B21:I56,8,0)</f>
        <v>41472.816200000001</v>
      </c>
      <c r="G17" s="16">
        <f t="shared" si="0"/>
        <v>358137.38380000001</v>
      </c>
      <c r="H17" s="27">
        <f>RA!J21</f>
        <v>10.3783177206187</v>
      </c>
      <c r="I17" s="20">
        <f>VLOOKUP(B17,RMS!B:D,3,FALSE)</f>
        <v>399609.86670027999</v>
      </c>
      <c r="J17" s="21">
        <f>VLOOKUP(B17,RMS!B:E,4,FALSE)</f>
        <v>358137.38372520998</v>
      </c>
      <c r="K17" s="22">
        <f t="shared" si="1"/>
        <v>0.33329972001956776</v>
      </c>
      <c r="L17" s="22">
        <f t="shared" si="2"/>
        <v>7.4790033977478743E-5</v>
      </c>
      <c r="M17" s="36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VLOOKUP(C18,RA!B22:D53,3,0)</f>
        <v>1465737.9069999999</v>
      </c>
      <c r="F18" s="25">
        <f>VLOOKUP(C18,RA!B22:I57,8,0)</f>
        <v>91483.549799999993</v>
      </c>
      <c r="G18" s="16">
        <f t="shared" si="0"/>
        <v>1374254.3572</v>
      </c>
      <c r="H18" s="27">
        <f>RA!J22</f>
        <v>6.2414671383674598</v>
      </c>
      <c r="I18" s="20">
        <f>VLOOKUP(B18,RMS!B:D,3,FALSE)</f>
        <v>1465738.2457000001</v>
      </c>
      <c r="J18" s="21">
        <f>VLOOKUP(B18,RMS!B:E,4,FALSE)</f>
        <v>1374254.3596999999</v>
      </c>
      <c r="K18" s="22">
        <f t="shared" si="1"/>
        <v>-0.33870000019669533</v>
      </c>
      <c r="L18" s="22">
        <f t="shared" si="2"/>
        <v>-2.4999999441206455E-3</v>
      </c>
      <c r="M18" s="36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VLOOKUP(C19,RA!B22:D54,3,0)</f>
        <v>2793739.9081999999</v>
      </c>
      <c r="F19" s="25">
        <f>VLOOKUP(C19,RA!B23:I58,8,0)</f>
        <v>267535.75829999999</v>
      </c>
      <c r="G19" s="16">
        <f t="shared" si="0"/>
        <v>2526204.1499000001</v>
      </c>
      <c r="H19" s="27">
        <f>RA!J23</f>
        <v>9.5762586028408307</v>
      </c>
      <c r="I19" s="20">
        <f>VLOOKUP(B19,RMS!B:D,3,FALSE)</f>
        <v>2793740.8038085499</v>
      </c>
      <c r="J19" s="21">
        <f>VLOOKUP(B19,RMS!B:E,4,FALSE)</f>
        <v>2526204.1899367501</v>
      </c>
      <c r="K19" s="22">
        <f t="shared" si="1"/>
        <v>-0.89560854993760586</v>
      </c>
      <c r="L19" s="22">
        <f t="shared" si="2"/>
        <v>-4.003675002604723E-2</v>
      </c>
      <c r="M19" s="36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VLOOKUP(C20,RA!B24:D55,3,0)</f>
        <v>316019.53139999998</v>
      </c>
      <c r="F20" s="25">
        <f>VLOOKUP(C20,RA!B24:I59,8,0)</f>
        <v>57778.792999999998</v>
      </c>
      <c r="G20" s="16">
        <f t="shared" si="0"/>
        <v>258240.73839999997</v>
      </c>
      <c r="H20" s="27">
        <f>RA!J24</f>
        <v>18.2832981063018</v>
      </c>
      <c r="I20" s="20">
        <f>VLOOKUP(B20,RMS!B:D,3,FALSE)</f>
        <v>316019.51677298202</v>
      </c>
      <c r="J20" s="21">
        <f>VLOOKUP(B20,RMS!B:E,4,FALSE)</f>
        <v>258240.72919779699</v>
      </c>
      <c r="K20" s="22">
        <f t="shared" si="1"/>
        <v>1.4627017953898758E-2</v>
      </c>
      <c r="L20" s="22">
        <f t="shared" si="2"/>
        <v>9.2022029857616872E-3</v>
      </c>
      <c r="M20" s="36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VLOOKUP(C21,RA!B24:D56,3,0)</f>
        <v>336752.94059999997</v>
      </c>
      <c r="F21" s="25">
        <f>VLOOKUP(C21,RA!B25:I60,8,0)</f>
        <v>13948.1266</v>
      </c>
      <c r="G21" s="16">
        <f t="shared" si="0"/>
        <v>322804.81399999995</v>
      </c>
      <c r="H21" s="27">
        <f>RA!J25</f>
        <v>4.1419464890635602</v>
      </c>
      <c r="I21" s="20">
        <f>VLOOKUP(B21,RMS!B:D,3,FALSE)</f>
        <v>336752.94432692701</v>
      </c>
      <c r="J21" s="21">
        <f>VLOOKUP(B21,RMS!B:E,4,FALSE)</f>
        <v>322804.82203861797</v>
      </c>
      <c r="K21" s="22">
        <f t="shared" si="1"/>
        <v>-3.7269270396791399E-3</v>
      </c>
      <c r="L21" s="22">
        <f t="shared" si="2"/>
        <v>-8.0386180197820067E-3</v>
      </c>
      <c r="M21" s="36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VLOOKUP(C22,RA!B26:D57,3,0)</f>
        <v>994865.3922</v>
      </c>
      <c r="F22" s="25">
        <f>VLOOKUP(C22,RA!B26:I61,8,0)</f>
        <v>91561.861900000004</v>
      </c>
      <c r="G22" s="16">
        <f t="shared" si="0"/>
        <v>903303.53029999998</v>
      </c>
      <c r="H22" s="27">
        <f>RA!J26</f>
        <v>9.2034422563965403</v>
      </c>
      <c r="I22" s="20">
        <f>VLOOKUP(B22,RMS!B:D,3,FALSE)</f>
        <v>994865.34210767702</v>
      </c>
      <c r="J22" s="21">
        <f>VLOOKUP(B22,RMS!B:E,4,FALSE)</f>
        <v>903303.50192392105</v>
      </c>
      <c r="K22" s="22">
        <f t="shared" si="1"/>
        <v>5.0092322984710336E-2</v>
      </c>
      <c r="L22" s="22">
        <f t="shared" si="2"/>
        <v>2.8376078931614757E-2</v>
      </c>
      <c r="M22" s="36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VLOOKUP(C23,RA!B26:D58,3,0)</f>
        <v>287985.33669999999</v>
      </c>
      <c r="F23" s="25">
        <f>VLOOKUP(C23,RA!B27:I62,8,0)</f>
        <v>93087.804300000003</v>
      </c>
      <c r="G23" s="16">
        <f t="shared" si="0"/>
        <v>194897.53239999997</v>
      </c>
      <c r="H23" s="27">
        <f>RA!J27</f>
        <v>32.323800012419198</v>
      </c>
      <c r="I23" s="20">
        <f>VLOOKUP(B23,RMS!B:D,3,FALSE)</f>
        <v>287985.26869906997</v>
      </c>
      <c r="J23" s="21">
        <f>VLOOKUP(B23,RMS!B:E,4,FALSE)</f>
        <v>194897.537757657</v>
      </c>
      <c r="K23" s="22">
        <f t="shared" si="1"/>
        <v>6.8000930012203753E-2</v>
      </c>
      <c r="L23" s="22">
        <f t="shared" si="2"/>
        <v>-5.3576570353470743E-3</v>
      </c>
      <c r="M23" s="36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VLOOKUP(C24,RA!B28:D59,3,0)</f>
        <v>1027475.8901</v>
      </c>
      <c r="F24" s="25">
        <f>VLOOKUP(C24,RA!B28:I63,8,0)</f>
        <v>22789.857199999999</v>
      </c>
      <c r="G24" s="16">
        <f t="shared" si="0"/>
        <v>1004686.0329</v>
      </c>
      <c r="H24" s="27">
        <f>RA!J28</f>
        <v>2.2180430139126601</v>
      </c>
      <c r="I24" s="20">
        <f>VLOOKUP(B24,RMS!B:D,3,FALSE)</f>
        <v>1027475.8901300899</v>
      </c>
      <c r="J24" s="21">
        <f>VLOOKUP(B24,RMS!B:E,4,FALSE)</f>
        <v>1004685.96806903</v>
      </c>
      <c r="K24" s="22">
        <f t="shared" si="1"/>
        <v>-3.0089984647929668E-5</v>
      </c>
      <c r="L24" s="22">
        <f t="shared" si="2"/>
        <v>6.4830970019102097E-2</v>
      </c>
      <c r="M24" s="36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VLOOKUP(C25,RA!B28:D60,3,0)</f>
        <v>660925.55850000004</v>
      </c>
      <c r="F25" s="25">
        <f>VLOOKUP(C25,RA!B29:I64,8,0)</f>
        <v>96398.378200000006</v>
      </c>
      <c r="G25" s="16">
        <f t="shared" si="0"/>
        <v>564527.18030000001</v>
      </c>
      <c r="H25" s="27">
        <f>RA!J29</f>
        <v>14.585360932142001</v>
      </c>
      <c r="I25" s="20">
        <f>VLOOKUP(B25,RMS!B:D,3,FALSE)</f>
        <v>660925.55525575206</v>
      </c>
      <c r="J25" s="21">
        <f>VLOOKUP(B25,RMS!B:E,4,FALSE)</f>
        <v>564527.24054110004</v>
      </c>
      <c r="K25" s="22">
        <f t="shared" si="1"/>
        <v>3.2442479860037565E-3</v>
      </c>
      <c r="L25" s="22">
        <f t="shared" si="2"/>
        <v>-6.0241100029088557E-2</v>
      </c>
      <c r="M25" s="36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VLOOKUP(C26,RA!B30:D61,3,0)</f>
        <v>1658633.72</v>
      </c>
      <c r="F26" s="25">
        <f>VLOOKUP(C26,RA!B30:I65,8,0)</f>
        <v>113705.3717</v>
      </c>
      <c r="G26" s="16">
        <f t="shared" si="0"/>
        <v>1544928.3483</v>
      </c>
      <c r="H26" s="27">
        <f>RA!J30</f>
        <v>6.8553635639338104</v>
      </c>
      <c r="I26" s="20">
        <f>VLOOKUP(B26,RMS!B:D,3,FALSE)</f>
        <v>1658633.69406106</v>
      </c>
      <c r="J26" s="21">
        <f>VLOOKUP(B26,RMS!B:E,4,FALSE)</f>
        <v>1544928.3545385599</v>
      </c>
      <c r="K26" s="22">
        <f t="shared" si="1"/>
        <v>2.5938940001651645E-2</v>
      </c>
      <c r="L26" s="22">
        <f t="shared" si="2"/>
        <v>-6.2385599594563246E-3</v>
      </c>
      <c r="M26" s="36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VLOOKUP(C27,RA!B30:D62,3,0)</f>
        <v>1028153.3375</v>
      </c>
      <c r="F27" s="25">
        <f>VLOOKUP(C27,RA!B31:I66,8,0)</f>
        <v>-16985.0072</v>
      </c>
      <c r="G27" s="16">
        <f t="shared" si="0"/>
        <v>1045138.3447</v>
      </c>
      <c r="H27" s="27">
        <f>RA!J31</f>
        <v>-1.65199164176229</v>
      </c>
      <c r="I27" s="20">
        <f>VLOOKUP(B27,RMS!B:D,3,FALSE)</f>
        <v>1028153.40197522</v>
      </c>
      <c r="J27" s="21">
        <f>VLOOKUP(B27,RMS!B:E,4,FALSE)</f>
        <v>1045138.5221177</v>
      </c>
      <c r="K27" s="22">
        <f t="shared" si="1"/>
        <v>-6.4475219929590821E-2</v>
      </c>
      <c r="L27" s="22">
        <f t="shared" si="2"/>
        <v>-0.17741769994609058</v>
      </c>
      <c r="M27" s="36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VLOOKUP(C28,RA!B32:D63,3,0)</f>
        <v>148231.24950000001</v>
      </c>
      <c r="F28" s="25">
        <f>VLOOKUP(C28,RA!B32:I67,8,0)</f>
        <v>41069.1302</v>
      </c>
      <c r="G28" s="16">
        <f t="shared" si="0"/>
        <v>107162.11930000001</v>
      </c>
      <c r="H28" s="27">
        <f>RA!J32</f>
        <v>27.706121575936699</v>
      </c>
      <c r="I28" s="20">
        <f>VLOOKUP(B28,RMS!B:D,3,FALSE)</f>
        <v>148231.20921105801</v>
      </c>
      <c r="J28" s="21">
        <f>VLOOKUP(B28,RMS!B:E,4,FALSE)</f>
        <v>107162.10619411799</v>
      </c>
      <c r="K28" s="22">
        <f t="shared" si="1"/>
        <v>4.0288941992912441E-2</v>
      </c>
      <c r="L28" s="22">
        <f t="shared" si="2"/>
        <v>1.31058820115868E-2</v>
      </c>
      <c r="M28" s="36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0"/>
      <c r="B31" s="12">
        <v>42</v>
      </c>
      <c r="C31" s="37" t="s">
        <v>32</v>
      </c>
      <c r="D31" s="37"/>
      <c r="E31" s="15">
        <f>VLOOKUP(C31,RA!B34:D66,3,0)</f>
        <v>207041.32260000001</v>
      </c>
      <c r="F31" s="25">
        <f>VLOOKUP(C31,RA!B35:I70,8,0)</f>
        <v>21463.242600000001</v>
      </c>
      <c r="G31" s="16">
        <f t="shared" si="0"/>
        <v>185578.08000000002</v>
      </c>
      <c r="H31" s="27">
        <f>RA!J35</f>
        <v>10.3666467787528</v>
      </c>
      <c r="I31" s="20">
        <f>VLOOKUP(B31,RMS!B:D,3,FALSE)</f>
        <v>207041.32190000001</v>
      </c>
      <c r="J31" s="21">
        <f>VLOOKUP(B31,RMS!B:E,4,FALSE)</f>
        <v>185578.07010000001</v>
      </c>
      <c r="K31" s="22">
        <f t="shared" si="1"/>
        <v>7.0000000414438546E-4</v>
      </c>
      <c r="L31" s="22">
        <f t="shared" si="2"/>
        <v>9.9000000045634806E-3</v>
      </c>
      <c r="M31" s="36"/>
    </row>
    <row r="32" spans="1:13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0"/>
      <c r="B35" s="12">
        <v>75</v>
      </c>
      <c r="C35" s="37" t="s">
        <v>33</v>
      </c>
      <c r="D35" s="37"/>
      <c r="E35" s="15">
        <f>VLOOKUP(C35,RA!B8:D70,3,0)</f>
        <v>326187.60729999997</v>
      </c>
      <c r="F35" s="25">
        <f>VLOOKUP(C35,RA!B8:I74,8,0)</f>
        <v>17578.453799999999</v>
      </c>
      <c r="G35" s="16">
        <f t="shared" si="0"/>
        <v>308609.15349999996</v>
      </c>
      <c r="H35" s="27">
        <f>RA!J39</f>
        <v>5.3890624311281101</v>
      </c>
      <c r="I35" s="20">
        <f>VLOOKUP(B35,RMS!B:D,3,FALSE)</f>
        <v>326187.60683760699</v>
      </c>
      <c r="J35" s="21">
        <f>VLOOKUP(B35,RMS!B:E,4,FALSE)</f>
        <v>308609.155982906</v>
      </c>
      <c r="K35" s="22">
        <f t="shared" si="1"/>
        <v>4.6239298535510898E-4</v>
      </c>
      <c r="L35" s="22">
        <f t="shared" si="2"/>
        <v>-2.4829060421325266E-3</v>
      </c>
      <c r="M35" s="36"/>
    </row>
    <row r="36" spans="1:13" x14ac:dyDescent="0.15">
      <c r="A36" s="40"/>
      <c r="B36" s="12">
        <v>76</v>
      </c>
      <c r="C36" s="37" t="s">
        <v>34</v>
      </c>
      <c r="D36" s="37"/>
      <c r="E36" s="15">
        <f>VLOOKUP(C36,RA!B8:D71,3,0)</f>
        <v>1043337.3758</v>
      </c>
      <c r="F36" s="25">
        <f>VLOOKUP(C36,RA!B8:I75,8,0)</f>
        <v>50571.132400000002</v>
      </c>
      <c r="G36" s="16">
        <f t="shared" si="0"/>
        <v>992766.24340000004</v>
      </c>
      <c r="H36" s="27">
        <f>RA!J40</f>
        <v>4.8470546127252101</v>
      </c>
      <c r="I36" s="20">
        <f>VLOOKUP(B36,RMS!B:D,3,FALSE)</f>
        <v>1043337.3568452999</v>
      </c>
      <c r="J36" s="21">
        <f>VLOOKUP(B36,RMS!B:E,4,FALSE)</f>
        <v>992766.29470085504</v>
      </c>
      <c r="K36" s="22">
        <f t="shared" si="1"/>
        <v>1.8954700091853738E-2</v>
      </c>
      <c r="L36" s="22">
        <f t="shared" si="2"/>
        <v>-5.1300855004228652E-2</v>
      </c>
      <c r="M36" s="36"/>
    </row>
    <row r="37" spans="1:13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0"/>
      <c r="B40" s="12">
        <v>99</v>
      </c>
      <c r="C40" s="37" t="s">
        <v>35</v>
      </c>
      <c r="D40" s="37"/>
      <c r="E40" s="15">
        <f>VLOOKUP(C40,RA!B8:D74,3,0)</f>
        <v>29641.290499999999</v>
      </c>
      <c r="F40" s="25">
        <f>VLOOKUP(C40,RA!B8:I78,8,0)</f>
        <v>2328.4218000000001</v>
      </c>
      <c r="G40" s="16">
        <f t="shared" si="0"/>
        <v>27312.868699999999</v>
      </c>
      <c r="H40" s="27">
        <f>RA!J43</f>
        <v>0</v>
      </c>
      <c r="I40" s="20">
        <f>VLOOKUP(B40,RMS!B:D,3,FALSE)</f>
        <v>29641.290295741601</v>
      </c>
      <c r="J40" s="21">
        <f>VLOOKUP(B40,RMS!B:E,4,FALSE)</f>
        <v>27312.869495499599</v>
      </c>
      <c r="K40" s="22">
        <f t="shared" si="1"/>
        <v>2.0425839829840697E-4</v>
      </c>
      <c r="L40" s="22">
        <f t="shared" si="2"/>
        <v>-7.9549959991709329E-4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6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6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7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5"/>
      <c r="W4" s="43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4" t="s">
        <v>4</v>
      </c>
      <c r="C6" s="4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6" t="s">
        <v>5</v>
      </c>
      <c r="B7" s="47"/>
      <c r="C7" s="48"/>
      <c r="D7" s="65">
        <v>20506594.1085</v>
      </c>
      <c r="E7" s="65">
        <v>24546166</v>
      </c>
      <c r="F7" s="66">
        <v>83.542961896778493</v>
      </c>
      <c r="G7" s="65">
        <v>17226356.6545</v>
      </c>
      <c r="H7" s="66">
        <v>19.041968767917702</v>
      </c>
      <c r="I7" s="65">
        <v>1808311.247</v>
      </c>
      <c r="J7" s="66">
        <v>8.8181939791281696</v>
      </c>
      <c r="K7" s="65">
        <v>1289779.4409</v>
      </c>
      <c r="L7" s="66">
        <v>7.48724449846494</v>
      </c>
      <c r="M7" s="66">
        <v>0.402031378123203</v>
      </c>
      <c r="N7" s="65">
        <v>453797948.57609999</v>
      </c>
      <c r="O7" s="65">
        <v>4136081315.9295001</v>
      </c>
      <c r="P7" s="67"/>
      <c r="Q7" s="65">
        <v>1079433</v>
      </c>
      <c r="R7" s="67"/>
      <c r="S7" s="67"/>
      <c r="T7" s="65">
        <v>18.300464881562799</v>
      </c>
      <c r="U7" s="68"/>
      <c r="V7" s="55"/>
      <c r="W7" s="55"/>
    </row>
    <row r="8" spans="1:23" ht="14.25" thickBot="1" x14ac:dyDescent="0.2">
      <c r="A8" s="49">
        <v>41846</v>
      </c>
      <c r="B8" s="52" t="s">
        <v>6</v>
      </c>
      <c r="C8" s="53"/>
      <c r="D8" s="69">
        <v>683611.34829999995</v>
      </c>
      <c r="E8" s="69">
        <v>696829</v>
      </c>
      <c r="F8" s="70">
        <v>98.103171409341499</v>
      </c>
      <c r="G8" s="69">
        <v>466170.37650000001</v>
      </c>
      <c r="H8" s="70">
        <v>46.6440989735434</v>
      </c>
      <c r="I8" s="69">
        <v>143531.86360000001</v>
      </c>
      <c r="J8" s="70">
        <v>20.996120669578399</v>
      </c>
      <c r="K8" s="69">
        <v>86420.132299999997</v>
      </c>
      <c r="L8" s="70">
        <v>18.538314885823699</v>
      </c>
      <c r="M8" s="70">
        <v>0.66086141944034005</v>
      </c>
      <c r="N8" s="69">
        <v>17260888.304099999</v>
      </c>
      <c r="O8" s="69">
        <v>157845530.29620001</v>
      </c>
      <c r="P8" s="71"/>
      <c r="Q8" s="69">
        <v>30487</v>
      </c>
      <c r="R8" s="71"/>
      <c r="S8" s="71"/>
      <c r="T8" s="69">
        <v>20.5315114606226</v>
      </c>
      <c r="U8" s="72"/>
      <c r="V8" s="55"/>
      <c r="W8" s="55"/>
    </row>
    <row r="9" spans="1:23" ht="12" customHeight="1" thickBot="1" x14ac:dyDescent="0.2">
      <c r="A9" s="50"/>
      <c r="B9" s="52" t="s">
        <v>7</v>
      </c>
      <c r="C9" s="53"/>
      <c r="D9" s="69">
        <v>112236.6364</v>
      </c>
      <c r="E9" s="69">
        <v>137385</v>
      </c>
      <c r="F9" s="70">
        <v>81.694971357862897</v>
      </c>
      <c r="G9" s="69">
        <v>93820.326300000001</v>
      </c>
      <c r="H9" s="70">
        <v>19.629339212818302</v>
      </c>
      <c r="I9" s="69">
        <v>25069.634900000001</v>
      </c>
      <c r="J9" s="70">
        <v>22.336409664536198</v>
      </c>
      <c r="K9" s="69">
        <v>19429.065699999999</v>
      </c>
      <c r="L9" s="70">
        <v>20.708802096758401</v>
      </c>
      <c r="M9" s="70">
        <v>0.29031602893802599</v>
      </c>
      <c r="N9" s="69">
        <v>3170738.5473000002</v>
      </c>
      <c r="O9" s="69">
        <v>26676181.807700001</v>
      </c>
      <c r="P9" s="71"/>
      <c r="Q9" s="69">
        <v>5556</v>
      </c>
      <c r="R9" s="71"/>
      <c r="S9" s="71"/>
      <c r="T9" s="69">
        <v>19.844230363570901</v>
      </c>
      <c r="U9" s="72"/>
      <c r="V9" s="55"/>
      <c r="W9" s="55"/>
    </row>
    <row r="10" spans="1:23" ht="14.25" thickBot="1" x14ac:dyDescent="0.2">
      <c r="A10" s="50"/>
      <c r="B10" s="52" t="s">
        <v>8</v>
      </c>
      <c r="C10" s="53"/>
      <c r="D10" s="69">
        <v>190856.2371</v>
      </c>
      <c r="E10" s="69">
        <v>225590</v>
      </c>
      <c r="F10" s="70">
        <v>84.603146017110703</v>
      </c>
      <c r="G10" s="69">
        <v>156658.05660000001</v>
      </c>
      <c r="H10" s="70">
        <v>21.829825571830799</v>
      </c>
      <c r="I10" s="69">
        <v>54573.877999999997</v>
      </c>
      <c r="J10" s="70">
        <v>28.594233455103598</v>
      </c>
      <c r="K10" s="69">
        <v>32412.444</v>
      </c>
      <c r="L10" s="70">
        <v>20.689931117146301</v>
      </c>
      <c r="M10" s="70">
        <v>0.683732272703657</v>
      </c>
      <c r="N10" s="69">
        <v>4895794.4089000002</v>
      </c>
      <c r="O10" s="69">
        <v>40473785.245099999</v>
      </c>
      <c r="P10" s="71"/>
      <c r="Q10" s="69">
        <v>98187</v>
      </c>
      <c r="R10" s="71"/>
      <c r="S10" s="71"/>
      <c r="T10" s="69">
        <v>1.9310034760202499</v>
      </c>
      <c r="U10" s="72"/>
      <c r="V10" s="55"/>
      <c r="W10" s="55"/>
    </row>
    <row r="11" spans="1:23" ht="14.25" thickBot="1" x14ac:dyDescent="0.2">
      <c r="A11" s="50"/>
      <c r="B11" s="52" t="s">
        <v>9</v>
      </c>
      <c r="C11" s="53"/>
      <c r="D11" s="69">
        <v>61389.9617</v>
      </c>
      <c r="E11" s="69">
        <v>57237</v>
      </c>
      <c r="F11" s="70">
        <v>107.255729161207</v>
      </c>
      <c r="G11" s="69">
        <v>39262.545700000002</v>
      </c>
      <c r="H11" s="70">
        <v>56.357568276577602</v>
      </c>
      <c r="I11" s="69">
        <v>14427.8544</v>
      </c>
      <c r="J11" s="70">
        <v>23.5019765454586</v>
      </c>
      <c r="K11" s="69">
        <v>7002.2925999999998</v>
      </c>
      <c r="L11" s="70">
        <v>17.8345353699264</v>
      </c>
      <c r="M11" s="70">
        <v>1.06044723123967</v>
      </c>
      <c r="N11" s="69">
        <v>1750143.8648000001</v>
      </c>
      <c r="O11" s="69">
        <v>16850680.061700001</v>
      </c>
      <c r="P11" s="71"/>
      <c r="Q11" s="69">
        <v>3292</v>
      </c>
      <c r="R11" s="71"/>
      <c r="S11" s="71"/>
      <c r="T11" s="69">
        <v>18.399971415552901</v>
      </c>
      <c r="U11" s="72"/>
      <c r="V11" s="55"/>
      <c r="W11" s="55"/>
    </row>
    <row r="12" spans="1:23" ht="14.25" thickBot="1" x14ac:dyDescent="0.2">
      <c r="A12" s="50"/>
      <c r="B12" s="52" t="s">
        <v>10</v>
      </c>
      <c r="C12" s="53"/>
      <c r="D12" s="69">
        <v>374495.56959999999</v>
      </c>
      <c r="E12" s="69">
        <v>223146</v>
      </c>
      <c r="F12" s="70">
        <v>167.82535631380401</v>
      </c>
      <c r="G12" s="69">
        <v>170317.70110000001</v>
      </c>
      <c r="H12" s="70">
        <v>119.88059208251001</v>
      </c>
      <c r="I12" s="69">
        <v>6473.0814</v>
      </c>
      <c r="J12" s="70">
        <v>1.7284801010900901</v>
      </c>
      <c r="K12" s="69">
        <v>-6817.2438000000002</v>
      </c>
      <c r="L12" s="70">
        <v>-4.0026631148557703</v>
      </c>
      <c r="M12" s="70">
        <v>-1.9495159025998201</v>
      </c>
      <c r="N12" s="69">
        <v>5110488.7637999998</v>
      </c>
      <c r="O12" s="69">
        <v>49999921.111199997</v>
      </c>
      <c r="P12" s="71"/>
      <c r="Q12" s="69">
        <v>1905</v>
      </c>
      <c r="R12" s="71"/>
      <c r="S12" s="71"/>
      <c r="T12" s="69">
        <v>74.079368293963299</v>
      </c>
      <c r="U12" s="72"/>
      <c r="V12" s="55"/>
      <c r="W12" s="55"/>
    </row>
    <row r="13" spans="1:23" ht="14.25" thickBot="1" x14ac:dyDescent="0.2">
      <c r="A13" s="50"/>
      <c r="B13" s="52" t="s">
        <v>11</v>
      </c>
      <c r="C13" s="53"/>
      <c r="D13" s="69">
        <v>493772.19689999998</v>
      </c>
      <c r="E13" s="69">
        <v>392497</v>
      </c>
      <c r="F13" s="70">
        <v>125.802795155122</v>
      </c>
      <c r="G13" s="69">
        <v>295145.28120000003</v>
      </c>
      <c r="H13" s="70">
        <v>67.298015029216799</v>
      </c>
      <c r="I13" s="69">
        <v>24320.287400000001</v>
      </c>
      <c r="J13" s="70">
        <v>4.9254064025248097</v>
      </c>
      <c r="K13" s="69">
        <v>31027.602599999998</v>
      </c>
      <c r="L13" s="70">
        <v>10.5126541321779</v>
      </c>
      <c r="M13" s="70">
        <v>-0.21617252504065501</v>
      </c>
      <c r="N13" s="69">
        <v>8846558.6966999993</v>
      </c>
      <c r="O13" s="69">
        <v>79375795.802000001</v>
      </c>
      <c r="P13" s="71"/>
      <c r="Q13" s="69">
        <v>10510</v>
      </c>
      <c r="R13" s="71"/>
      <c r="S13" s="71"/>
      <c r="T13" s="69">
        <v>27.048066546146501</v>
      </c>
      <c r="U13" s="72"/>
      <c r="V13" s="55"/>
      <c r="W13" s="55"/>
    </row>
    <row r="14" spans="1:23" ht="14.25" thickBot="1" x14ac:dyDescent="0.2">
      <c r="A14" s="50"/>
      <c r="B14" s="52" t="s">
        <v>12</v>
      </c>
      <c r="C14" s="53"/>
      <c r="D14" s="69">
        <v>194380.935</v>
      </c>
      <c r="E14" s="69">
        <v>176231</v>
      </c>
      <c r="F14" s="70">
        <v>110.298945701948</v>
      </c>
      <c r="G14" s="69">
        <v>159751.0497</v>
      </c>
      <c r="H14" s="70">
        <v>21.677407043667099</v>
      </c>
      <c r="I14" s="69">
        <v>17171.668600000001</v>
      </c>
      <c r="J14" s="70">
        <v>8.8340292220530792</v>
      </c>
      <c r="K14" s="69">
        <v>3534.1635999999999</v>
      </c>
      <c r="L14" s="70">
        <v>2.2122944460376801</v>
      </c>
      <c r="M14" s="70">
        <v>3.8587644895669202</v>
      </c>
      <c r="N14" s="69">
        <v>4845120.5237999996</v>
      </c>
      <c r="O14" s="69">
        <v>37616228.726000004</v>
      </c>
      <c r="P14" s="71"/>
      <c r="Q14" s="69">
        <v>3538</v>
      </c>
      <c r="R14" s="71"/>
      <c r="S14" s="71"/>
      <c r="T14" s="69">
        <v>64.165180130017006</v>
      </c>
      <c r="U14" s="72"/>
      <c r="V14" s="55"/>
      <c r="W14" s="55"/>
    </row>
    <row r="15" spans="1:23" ht="14.25" thickBot="1" x14ac:dyDescent="0.2">
      <c r="A15" s="50"/>
      <c r="B15" s="52" t="s">
        <v>13</v>
      </c>
      <c r="C15" s="53"/>
      <c r="D15" s="69">
        <v>202317.16200000001</v>
      </c>
      <c r="E15" s="69">
        <v>132861</v>
      </c>
      <c r="F15" s="70">
        <v>152.27731388443601</v>
      </c>
      <c r="G15" s="69">
        <v>108661.81020000001</v>
      </c>
      <c r="H15" s="70">
        <v>86.189758506342301</v>
      </c>
      <c r="I15" s="69">
        <v>-4376.3306000000002</v>
      </c>
      <c r="J15" s="70">
        <v>-2.1631039881826699</v>
      </c>
      <c r="K15" s="69">
        <v>5055.6310999999996</v>
      </c>
      <c r="L15" s="70">
        <v>4.6526291902322798</v>
      </c>
      <c r="M15" s="70">
        <v>-1.86563487593072</v>
      </c>
      <c r="N15" s="69">
        <v>3716598.9082999998</v>
      </c>
      <c r="O15" s="69">
        <v>29538466.204300001</v>
      </c>
      <c r="P15" s="71"/>
      <c r="Q15" s="69">
        <v>4910</v>
      </c>
      <c r="R15" s="71"/>
      <c r="S15" s="71"/>
      <c r="T15" s="69">
        <v>24.593647698574301</v>
      </c>
      <c r="U15" s="72"/>
      <c r="V15" s="55"/>
      <c r="W15" s="55"/>
    </row>
    <row r="16" spans="1:23" ht="14.25" thickBot="1" x14ac:dyDescent="0.2">
      <c r="A16" s="50"/>
      <c r="B16" s="52" t="s">
        <v>14</v>
      </c>
      <c r="C16" s="53"/>
      <c r="D16" s="69">
        <v>1196176.3029</v>
      </c>
      <c r="E16" s="69">
        <v>1352115</v>
      </c>
      <c r="F16" s="70">
        <v>88.467053682564</v>
      </c>
      <c r="G16" s="69">
        <v>919681.50659999996</v>
      </c>
      <c r="H16" s="70">
        <v>30.064190082736602</v>
      </c>
      <c r="I16" s="69">
        <v>18203.951400000002</v>
      </c>
      <c r="J16" s="70">
        <v>1.5218451791651899</v>
      </c>
      <c r="K16" s="69">
        <v>8369.7965000000004</v>
      </c>
      <c r="L16" s="70">
        <v>0.91007554679908398</v>
      </c>
      <c r="M16" s="70">
        <v>1.1749574676039001</v>
      </c>
      <c r="N16" s="69">
        <v>26475846.453000002</v>
      </c>
      <c r="O16" s="69">
        <v>213366984.99720001</v>
      </c>
      <c r="P16" s="71"/>
      <c r="Q16" s="69">
        <v>62231</v>
      </c>
      <c r="R16" s="71"/>
      <c r="S16" s="71"/>
      <c r="T16" s="69">
        <v>16.740239718146899</v>
      </c>
      <c r="U16" s="72"/>
      <c r="V16" s="55"/>
      <c r="W16" s="55"/>
    </row>
    <row r="17" spans="1:23" ht="12" thickBot="1" x14ac:dyDescent="0.2">
      <c r="A17" s="50"/>
      <c r="B17" s="52" t="s">
        <v>15</v>
      </c>
      <c r="C17" s="53"/>
      <c r="D17" s="69">
        <v>523460.48349999997</v>
      </c>
      <c r="E17" s="69">
        <v>738498</v>
      </c>
      <c r="F17" s="70">
        <v>70.881774019699506</v>
      </c>
      <c r="G17" s="69">
        <v>1273282.0696</v>
      </c>
      <c r="H17" s="70">
        <v>-58.888882832973202</v>
      </c>
      <c r="I17" s="69">
        <v>55667.3963</v>
      </c>
      <c r="J17" s="70">
        <v>10.6344983154779</v>
      </c>
      <c r="K17" s="69">
        <v>20918.2611</v>
      </c>
      <c r="L17" s="70">
        <v>1.6428615150900101</v>
      </c>
      <c r="M17" s="70">
        <v>1.6611866079059501</v>
      </c>
      <c r="N17" s="69">
        <v>16871691.662300002</v>
      </c>
      <c r="O17" s="69">
        <v>207383132.40360001</v>
      </c>
      <c r="P17" s="71"/>
      <c r="Q17" s="69">
        <v>12866</v>
      </c>
      <c r="R17" s="71"/>
      <c r="S17" s="71"/>
      <c r="T17" s="69">
        <v>45.740714223534901</v>
      </c>
      <c r="U17" s="72"/>
      <c r="V17" s="54"/>
      <c r="W17" s="54"/>
    </row>
    <row r="18" spans="1:23" ht="12" thickBot="1" x14ac:dyDescent="0.2">
      <c r="A18" s="50"/>
      <c r="B18" s="52" t="s">
        <v>16</v>
      </c>
      <c r="C18" s="53"/>
      <c r="D18" s="69">
        <v>2039274.4294</v>
      </c>
      <c r="E18" s="69">
        <v>2357642</v>
      </c>
      <c r="F18" s="70">
        <v>86.4963565036592</v>
      </c>
      <c r="G18" s="69">
        <v>1661967.84</v>
      </c>
      <c r="H18" s="70">
        <v>22.702400149933101</v>
      </c>
      <c r="I18" s="69">
        <v>332814.82650000002</v>
      </c>
      <c r="J18" s="70">
        <v>16.3202569355965</v>
      </c>
      <c r="K18" s="69">
        <v>128026.77439999999</v>
      </c>
      <c r="L18" s="70">
        <v>7.7033244157119203</v>
      </c>
      <c r="M18" s="70">
        <v>1.5995720665442299</v>
      </c>
      <c r="N18" s="69">
        <v>50781915.215700001</v>
      </c>
      <c r="O18" s="69">
        <v>513286673.98680001</v>
      </c>
      <c r="P18" s="71"/>
      <c r="Q18" s="69">
        <v>100120</v>
      </c>
      <c r="R18" s="71"/>
      <c r="S18" s="71"/>
      <c r="T18" s="69">
        <v>21.519769115061901</v>
      </c>
      <c r="U18" s="72"/>
      <c r="V18" s="54"/>
      <c r="W18" s="54"/>
    </row>
    <row r="19" spans="1:23" ht="12" thickBot="1" x14ac:dyDescent="0.2">
      <c r="A19" s="50"/>
      <c r="B19" s="52" t="s">
        <v>17</v>
      </c>
      <c r="C19" s="53"/>
      <c r="D19" s="69">
        <v>648147.95460000006</v>
      </c>
      <c r="E19" s="69">
        <v>626127</v>
      </c>
      <c r="F19" s="70">
        <v>103.517010862014</v>
      </c>
      <c r="G19" s="69">
        <v>461183.51990000001</v>
      </c>
      <c r="H19" s="70">
        <v>40.540137848061001</v>
      </c>
      <c r="I19" s="69">
        <v>26732.060799999999</v>
      </c>
      <c r="J19" s="70">
        <v>4.1243763264666198</v>
      </c>
      <c r="K19" s="69">
        <v>47059.593999999997</v>
      </c>
      <c r="L19" s="70">
        <v>10.2040927243463</v>
      </c>
      <c r="M19" s="70">
        <v>-0.431953008349371</v>
      </c>
      <c r="N19" s="69">
        <v>13875522.8441</v>
      </c>
      <c r="O19" s="69">
        <v>162612925.31690001</v>
      </c>
      <c r="P19" s="71"/>
      <c r="Q19" s="69">
        <v>11957</v>
      </c>
      <c r="R19" s="71"/>
      <c r="S19" s="71"/>
      <c r="T19" s="69">
        <v>55.1313187839759</v>
      </c>
      <c r="U19" s="72"/>
      <c r="V19" s="54"/>
      <c r="W19" s="54"/>
    </row>
    <row r="20" spans="1:23" ht="12" thickBot="1" x14ac:dyDescent="0.2">
      <c r="A20" s="50"/>
      <c r="B20" s="52" t="s">
        <v>18</v>
      </c>
      <c r="C20" s="53"/>
      <c r="D20" s="69">
        <v>1062136.3232</v>
      </c>
      <c r="E20" s="69">
        <v>1540227</v>
      </c>
      <c r="F20" s="70">
        <v>68.959726274114104</v>
      </c>
      <c r="G20" s="69">
        <v>1283301.4038</v>
      </c>
      <c r="H20" s="70">
        <v>-17.234071430538901</v>
      </c>
      <c r="I20" s="69">
        <v>87913.383499999996</v>
      </c>
      <c r="J20" s="70">
        <v>8.2770338966597894</v>
      </c>
      <c r="K20" s="69">
        <v>-2931.7379999999998</v>
      </c>
      <c r="L20" s="70">
        <v>-0.228452800824404</v>
      </c>
      <c r="M20" s="70">
        <v>-30.9867803671406</v>
      </c>
      <c r="N20" s="69">
        <v>24581564.7335</v>
      </c>
      <c r="O20" s="69">
        <v>237327318.47620001</v>
      </c>
      <c r="P20" s="71"/>
      <c r="Q20" s="69">
        <v>43135</v>
      </c>
      <c r="R20" s="71"/>
      <c r="S20" s="71"/>
      <c r="T20" s="69">
        <v>24.446097535643901</v>
      </c>
      <c r="U20" s="72"/>
      <c r="V20" s="54"/>
      <c r="W20" s="54"/>
    </row>
    <row r="21" spans="1:23" ht="12" thickBot="1" x14ac:dyDescent="0.2">
      <c r="A21" s="50"/>
      <c r="B21" s="52" t="s">
        <v>19</v>
      </c>
      <c r="C21" s="53"/>
      <c r="D21" s="69">
        <v>399610.2</v>
      </c>
      <c r="E21" s="69">
        <v>462488</v>
      </c>
      <c r="F21" s="70">
        <v>86.404447250523305</v>
      </c>
      <c r="G21" s="69">
        <v>339625.21260000003</v>
      </c>
      <c r="H21" s="70">
        <v>17.662112580154201</v>
      </c>
      <c r="I21" s="69">
        <v>41472.816200000001</v>
      </c>
      <c r="J21" s="70">
        <v>10.3783177206187</v>
      </c>
      <c r="K21" s="69">
        <v>19449.3606</v>
      </c>
      <c r="L21" s="70">
        <v>5.7267128229690201</v>
      </c>
      <c r="M21" s="70">
        <v>1.1323485667698501</v>
      </c>
      <c r="N21" s="69">
        <v>9541088.5647999998</v>
      </c>
      <c r="O21" s="69">
        <v>94913575.843999997</v>
      </c>
      <c r="P21" s="71"/>
      <c r="Q21" s="69">
        <v>34346</v>
      </c>
      <c r="R21" s="71"/>
      <c r="S21" s="71"/>
      <c r="T21" s="69">
        <v>11.775940892680399</v>
      </c>
      <c r="U21" s="72"/>
      <c r="V21" s="54"/>
      <c r="W21" s="54"/>
    </row>
    <row r="22" spans="1:23" ht="12" thickBot="1" x14ac:dyDescent="0.2">
      <c r="A22" s="50"/>
      <c r="B22" s="52" t="s">
        <v>20</v>
      </c>
      <c r="C22" s="53"/>
      <c r="D22" s="69">
        <v>1465737.9069999999</v>
      </c>
      <c r="E22" s="69">
        <v>1608213</v>
      </c>
      <c r="F22" s="70">
        <v>91.140782160074593</v>
      </c>
      <c r="G22" s="69">
        <v>1184677.7830000001</v>
      </c>
      <c r="H22" s="70">
        <v>23.7246049544596</v>
      </c>
      <c r="I22" s="69">
        <v>91483.549799999993</v>
      </c>
      <c r="J22" s="70">
        <v>6.2414671383674598</v>
      </c>
      <c r="K22" s="69">
        <v>118371.70970000001</v>
      </c>
      <c r="L22" s="70">
        <v>9.9918907401338508</v>
      </c>
      <c r="M22" s="70">
        <v>-0.22715021999889201</v>
      </c>
      <c r="N22" s="69">
        <v>34124821.391099997</v>
      </c>
      <c r="O22" s="69">
        <v>288897960.42540002</v>
      </c>
      <c r="P22" s="71"/>
      <c r="Q22" s="69">
        <v>83929</v>
      </c>
      <c r="R22" s="71"/>
      <c r="S22" s="71"/>
      <c r="T22" s="69">
        <v>17.557379641125198</v>
      </c>
      <c r="U22" s="72"/>
      <c r="V22" s="54"/>
      <c r="W22" s="54"/>
    </row>
    <row r="23" spans="1:23" ht="12" thickBot="1" x14ac:dyDescent="0.2">
      <c r="A23" s="50"/>
      <c r="B23" s="52" t="s">
        <v>21</v>
      </c>
      <c r="C23" s="53"/>
      <c r="D23" s="69">
        <v>2793739.9081999999</v>
      </c>
      <c r="E23" s="69">
        <v>3522550</v>
      </c>
      <c r="F23" s="70">
        <v>79.310156227732804</v>
      </c>
      <c r="G23" s="69">
        <v>2552534.6214999999</v>
      </c>
      <c r="H23" s="70">
        <v>9.4496382015086997</v>
      </c>
      <c r="I23" s="69">
        <v>267535.75829999999</v>
      </c>
      <c r="J23" s="70">
        <v>9.5762586028408307</v>
      </c>
      <c r="K23" s="69">
        <v>83745.088300000003</v>
      </c>
      <c r="L23" s="70">
        <v>3.2808600359272302</v>
      </c>
      <c r="M23" s="70">
        <v>2.19464417234366</v>
      </c>
      <c r="N23" s="69">
        <v>72353027.4331</v>
      </c>
      <c r="O23" s="69">
        <v>597044010.28009999</v>
      </c>
      <c r="P23" s="71"/>
      <c r="Q23" s="69">
        <v>88735</v>
      </c>
      <c r="R23" s="71"/>
      <c r="S23" s="71"/>
      <c r="T23" s="69">
        <v>33.981101081873</v>
      </c>
      <c r="U23" s="72"/>
      <c r="V23" s="54"/>
      <c r="W23" s="54"/>
    </row>
    <row r="24" spans="1:23" ht="12" thickBot="1" x14ac:dyDescent="0.2">
      <c r="A24" s="50"/>
      <c r="B24" s="52" t="s">
        <v>22</v>
      </c>
      <c r="C24" s="53"/>
      <c r="D24" s="69">
        <v>316019.53139999998</v>
      </c>
      <c r="E24" s="69">
        <v>431334</v>
      </c>
      <c r="F24" s="70">
        <v>73.265620470447502</v>
      </c>
      <c r="G24" s="69">
        <v>322697.42810000002</v>
      </c>
      <c r="H24" s="70">
        <v>-2.0693987985335398</v>
      </c>
      <c r="I24" s="69">
        <v>57778.792999999998</v>
      </c>
      <c r="J24" s="70">
        <v>18.2832981063018</v>
      </c>
      <c r="K24" s="69">
        <v>52667.776400000002</v>
      </c>
      <c r="L24" s="70">
        <v>16.321102002610001</v>
      </c>
      <c r="M24" s="70">
        <v>9.7042574214316002E-2</v>
      </c>
      <c r="N24" s="69">
        <v>7515350.4874999998</v>
      </c>
      <c r="O24" s="69">
        <v>65445748.711599998</v>
      </c>
      <c r="P24" s="71"/>
      <c r="Q24" s="69">
        <v>31667</v>
      </c>
      <c r="R24" s="71"/>
      <c r="S24" s="71"/>
      <c r="T24" s="69">
        <v>10.9423567120346</v>
      </c>
      <c r="U24" s="72"/>
      <c r="V24" s="54"/>
      <c r="W24" s="54"/>
    </row>
    <row r="25" spans="1:23" ht="12" thickBot="1" x14ac:dyDescent="0.2">
      <c r="A25" s="50"/>
      <c r="B25" s="52" t="s">
        <v>23</v>
      </c>
      <c r="C25" s="53"/>
      <c r="D25" s="69">
        <v>336752.94059999997</v>
      </c>
      <c r="E25" s="69">
        <v>331838</v>
      </c>
      <c r="F25" s="70">
        <v>101.48112651354</v>
      </c>
      <c r="G25" s="69">
        <v>228687.2114</v>
      </c>
      <c r="H25" s="70">
        <v>47.2548196020375</v>
      </c>
      <c r="I25" s="69">
        <v>13948.1266</v>
      </c>
      <c r="J25" s="70">
        <v>4.1419464890635602</v>
      </c>
      <c r="K25" s="69">
        <v>21664.9028</v>
      </c>
      <c r="L25" s="70">
        <v>9.4735961260665391</v>
      </c>
      <c r="M25" s="70">
        <v>-0.35618789852129001</v>
      </c>
      <c r="N25" s="69">
        <v>6495272.4075999996</v>
      </c>
      <c r="O25" s="69">
        <v>63521157.741400003</v>
      </c>
      <c r="P25" s="71"/>
      <c r="Q25" s="69">
        <v>23361</v>
      </c>
      <c r="R25" s="71"/>
      <c r="S25" s="71"/>
      <c r="T25" s="69">
        <v>14.0484319121613</v>
      </c>
      <c r="U25" s="72"/>
      <c r="V25" s="54"/>
      <c r="W25" s="54"/>
    </row>
    <row r="26" spans="1:23" ht="12" thickBot="1" x14ac:dyDescent="0.2">
      <c r="A26" s="50"/>
      <c r="B26" s="52" t="s">
        <v>24</v>
      </c>
      <c r="C26" s="53"/>
      <c r="D26" s="69">
        <v>994865.3922</v>
      </c>
      <c r="E26" s="69">
        <v>887918</v>
      </c>
      <c r="F26" s="70">
        <v>112.04473748702</v>
      </c>
      <c r="G26" s="69">
        <v>646413.49320000003</v>
      </c>
      <c r="H26" s="70">
        <v>53.9054185386859</v>
      </c>
      <c r="I26" s="69">
        <v>91561.861900000004</v>
      </c>
      <c r="J26" s="70">
        <v>9.2034422563965403</v>
      </c>
      <c r="K26" s="69">
        <v>114854.6148</v>
      </c>
      <c r="L26" s="70">
        <v>17.7679791663111</v>
      </c>
      <c r="M26" s="70">
        <v>-0.20280206363984901</v>
      </c>
      <c r="N26" s="69">
        <v>17325197.964699998</v>
      </c>
      <c r="O26" s="69">
        <v>137295447.67649999</v>
      </c>
      <c r="P26" s="71"/>
      <c r="Q26" s="69">
        <v>63803</v>
      </c>
      <c r="R26" s="71"/>
      <c r="S26" s="71"/>
      <c r="T26" s="69">
        <v>16.500170197326099</v>
      </c>
      <c r="U26" s="72"/>
      <c r="V26" s="54"/>
      <c r="W26" s="54"/>
    </row>
    <row r="27" spans="1:23" ht="12" thickBot="1" x14ac:dyDescent="0.2">
      <c r="A27" s="50"/>
      <c r="B27" s="52" t="s">
        <v>25</v>
      </c>
      <c r="C27" s="53"/>
      <c r="D27" s="69">
        <v>287985.33669999999</v>
      </c>
      <c r="E27" s="69">
        <v>310727</v>
      </c>
      <c r="F27" s="70">
        <v>92.681143479646096</v>
      </c>
      <c r="G27" s="69">
        <v>241977.3958</v>
      </c>
      <c r="H27" s="70">
        <v>19.013321780695001</v>
      </c>
      <c r="I27" s="69">
        <v>93087.804300000003</v>
      </c>
      <c r="J27" s="70">
        <v>32.323800012419198</v>
      </c>
      <c r="K27" s="69">
        <v>66453.591700000004</v>
      </c>
      <c r="L27" s="70">
        <v>27.462727037084701</v>
      </c>
      <c r="M27" s="70">
        <v>0.40079417708885101</v>
      </c>
      <c r="N27" s="69">
        <v>6917210.7993999999</v>
      </c>
      <c r="O27" s="69">
        <v>57473926.813199997</v>
      </c>
      <c r="P27" s="71"/>
      <c r="Q27" s="69">
        <v>38818</v>
      </c>
      <c r="R27" s="71"/>
      <c r="S27" s="71"/>
      <c r="T27" s="69">
        <v>8.0746713483435499</v>
      </c>
      <c r="U27" s="72"/>
      <c r="V27" s="54"/>
      <c r="W27" s="54"/>
    </row>
    <row r="28" spans="1:23" ht="12" thickBot="1" x14ac:dyDescent="0.2">
      <c r="A28" s="50"/>
      <c r="B28" s="52" t="s">
        <v>26</v>
      </c>
      <c r="C28" s="53"/>
      <c r="D28" s="69">
        <v>1027475.8901</v>
      </c>
      <c r="E28" s="69">
        <v>1430538</v>
      </c>
      <c r="F28" s="70">
        <v>71.824438784569196</v>
      </c>
      <c r="G28" s="69">
        <v>849627.55810000002</v>
      </c>
      <c r="H28" s="70">
        <v>20.932505108205</v>
      </c>
      <c r="I28" s="69">
        <v>22789.857199999999</v>
      </c>
      <c r="J28" s="70">
        <v>2.2180430139126601</v>
      </c>
      <c r="K28" s="69">
        <v>48178.987099999998</v>
      </c>
      <c r="L28" s="70">
        <v>5.6706007992185903</v>
      </c>
      <c r="M28" s="70">
        <v>-0.526975169637803</v>
      </c>
      <c r="N28" s="69">
        <v>21762392.678399999</v>
      </c>
      <c r="O28" s="69">
        <v>193462521.8739</v>
      </c>
      <c r="P28" s="71"/>
      <c r="Q28" s="69">
        <v>50460</v>
      </c>
      <c r="R28" s="71"/>
      <c r="S28" s="71"/>
      <c r="T28" s="69">
        <v>19.791823971462499</v>
      </c>
      <c r="U28" s="72"/>
      <c r="V28" s="54"/>
      <c r="W28" s="54"/>
    </row>
    <row r="29" spans="1:23" ht="12" thickBot="1" x14ac:dyDescent="0.2">
      <c r="A29" s="50"/>
      <c r="B29" s="52" t="s">
        <v>27</v>
      </c>
      <c r="C29" s="53"/>
      <c r="D29" s="69">
        <v>660925.55850000004</v>
      </c>
      <c r="E29" s="69">
        <v>784486</v>
      </c>
      <c r="F29" s="70">
        <v>84.249503305348995</v>
      </c>
      <c r="G29" s="69">
        <v>606307.39709999994</v>
      </c>
      <c r="H29" s="70">
        <v>9.0083283927000704</v>
      </c>
      <c r="I29" s="69">
        <v>96398.378200000006</v>
      </c>
      <c r="J29" s="70">
        <v>14.585360932142001</v>
      </c>
      <c r="K29" s="69">
        <v>95679.297999999995</v>
      </c>
      <c r="L29" s="70">
        <v>15.7806582036833</v>
      </c>
      <c r="M29" s="70">
        <v>7.5155254588089998E-3</v>
      </c>
      <c r="N29" s="69">
        <v>13448097.9538</v>
      </c>
      <c r="O29" s="69">
        <v>137547920.8184</v>
      </c>
      <c r="P29" s="71"/>
      <c r="Q29" s="69">
        <v>101929</v>
      </c>
      <c r="R29" s="71"/>
      <c r="S29" s="71"/>
      <c r="T29" s="69">
        <v>6.6912780857263403</v>
      </c>
      <c r="U29" s="72"/>
      <c r="V29" s="54"/>
      <c r="W29" s="54"/>
    </row>
    <row r="30" spans="1:23" ht="12" thickBot="1" x14ac:dyDescent="0.2">
      <c r="A30" s="50"/>
      <c r="B30" s="52" t="s">
        <v>28</v>
      </c>
      <c r="C30" s="53"/>
      <c r="D30" s="69">
        <v>1658633.72</v>
      </c>
      <c r="E30" s="69">
        <v>1714497</v>
      </c>
      <c r="F30" s="70">
        <v>96.741710250878199</v>
      </c>
      <c r="G30" s="69">
        <v>1256365.0377</v>
      </c>
      <c r="H30" s="70">
        <v>32.018455642193302</v>
      </c>
      <c r="I30" s="69">
        <v>113705.3717</v>
      </c>
      <c r="J30" s="70">
        <v>6.8553635639338104</v>
      </c>
      <c r="K30" s="69">
        <v>167484.52340000001</v>
      </c>
      <c r="L30" s="70">
        <v>13.3308806257941</v>
      </c>
      <c r="M30" s="70">
        <v>-0.32109923119021799</v>
      </c>
      <c r="N30" s="69">
        <v>31793990.5645</v>
      </c>
      <c r="O30" s="69">
        <v>256457381.11379999</v>
      </c>
      <c r="P30" s="71"/>
      <c r="Q30" s="69">
        <v>92581</v>
      </c>
      <c r="R30" s="71"/>
      <c r="S30" s="71"/>
      <c r="T30" s="69">
        <v>18.308183031075501</v>
      </c>
      <c r="U30" s="72"/>
      <c r="V30" s="54"/>
      <c r="W30" s="54"/>
    </row>
    <row r="31" spans="1:23" ht="12" thickBot="1" x14ac:dyDescent="0.2">
      <c r="A31" s="50"/>
      <c r="B31" s="52" t="s">
        <v>29</v>
      </c>
      <c r="C31" s="53"/>
      <c r="D31" s="69">
        <v>1028153.3375</v>
      </c>
      <c r="E31" s="69">
        <v>1167343</v>
      </c>
      <c r="F31" s="70">
        <v>88.076369798765199</v>
      </c>
      <c r="G31" s="69">
        <v>747675.64580000006</v>
      </c>
      <c r="H31" s="70">
        <v>37.513284440326203</v>
      </c>
      <c r="I31" s="69">
        <v>-16985.0072</v>
      </c>
      <c r="J31" s="70">
        <v>-1.65199164176229</v>
      </c>
      <c r="K31" s="69">
        <v>29997.616999999998</v>
      </c>
      <c r="L31" s="70">
        <v>4.0121163727224296</v>
      </c>
      <c r="M31" s="70">
        <v>-1.56621188276389</v>
      </c>
      <c r="N31" s="69">
        <v>20576133.685899999</v>
      </c>
      <c r="O31" s="69">
        <v>218033066.21290001</v>
      </c>
      <c r="P31" s="71"/>
      <c r="Q31" s="69">
        <v>35795</v>
      </c>
      <c r="R31" s="71"/>
      <c r="S31" s="71"/>
      <c r="T31" s="69">
        <v>26.9453402709876</v>
      </c>
      <c r="U31" s="72"/>
      <c r="V31" s="54"/>
      <c r="W31" s="54"/>
    </row>
    <row r="32" spans="1:23" ht="12" thickBot="1" x14ac:dyDescent="0.2">
      <c r="A32" s="50"/>
      <c r="B32" s="52" t="s">
        <v>30</v>
      </c>
      <c r="C32" s="53"/>
      <c r="D32" s="69">
        <v>148231.24950000001</v>
      </c>
      <c r="E32" s="69">
        <v>186424</v>
      </c>
      <c r="F32" s="70">
        <v>79.512964800669494</v>
      </c>
      <c r="G32" s="69">
        <v>140610.40410000001</v>
      </c>
      <c r="H32" s="70">
        <v>5.4198303808160402</v>
      </c>
      <c r="I32" s="69">
        <v>41069.1302</v>
      </c>
      <c r="J32" s="70">
        <v>27.706121575936699</v>
      </c>
      <c r="K32" s="69">
        <v>32056.696199999998</v>
      </c>
      <c r="L32" s="70">
        <v>22.7982391524896</v>
      </c>
      <c r="M32" s="70">
        <v>0.28114045015031802</v>
      </c>
      <c r="N32" s="69">
        <v>3502824.3609000002</v>
      </c>
      <c r="O32" s="69">
        <v>33431934.4078</v>
      </c>
      <c r="P32" s="71"/>
      <c r="Q32" s="69">
        <v>27400</v>
      </c>
      <c r="R32" s="71"/>
      <c r="S32" s="71"/>
      <c r="T32" s="69">
        <v>5.3877023832116802</v>
      </c>
      <c r="U32" s="72"/>
      <c r="V32" s="54"/>
      <c r="W32" s="54"/>
    </row>
    <row r="33" spans="1:23" ht="12" thickBot="1" x14ac:dyDescent="0.2">
      <c r="A33" s="50"/>
      <c r="B33" s="52" t="s">
        <v>31</v>
      </c>
      <c r="C33" s="53"/>
      <c r="D33" s="71"/>
      <c r="E33" s="71"/>
      <c r="F33" s="71"/>
      <c r="G33" s="69">
        <v>166.26509999999999</v>
      </c>
      <c r="H33" s="71"/>
      <c r="I33" s="71"/>
      <c r="J33" s="71"/>
      <c r="K33" s="69">
        <v>34.652999999999999</v>
      </c>
      <c r="L33" s="70">
        <v>20.842016755169901</v>
      </c>
      <c r="M33" s="71"/>
      <c r="N33" s="69">
        <v>25.470099999999999</v>
      </c>
      <c r="O33" s="69">
        <v>4859.6175999999996</v>
      </c>
      <c r="P33" s="71"/>
      <c r="Q33" s="71"/>
      <c r="R33" s="71"/>
      <c r="S33" s="71"/>
      <c r="T33" s="71"/>
      <c r="U33" s="72"/>
      <c r="V33" s="54"/>
      <c r="W33" s="54"/>
    </row>
    <row r="34" spans="1:23" ht="12" thickBot="1" x14ac:dyDescent="0.2">
      <c r="A34" s="50"/>
      <c r="B34" s="52" t="s">
        <v>36</v>
      </c>
      <c r="C34" s="5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69">
        <v>1</v>
      </c>
      <c r="O34" s="69">
        <v>10</v>
      </c>
      <c r="P34" s="71"/>
      <c r="Q34" s="71"/>
      <c r="R34" s="71"/>
      <c r="S34" s="71"/>
      <c r="T34" s="71"/>
      <c r="U34" s="72"/>
      <c r="V34" s="54"/>
      <c r="W34" s="54"/>
    </row>
    <row r="35" spans="1:23" ht="12" thickBot="1" x14ac:dyDescent="0.2">
      <c r="A35" s="50"/>
      <c r="B35" s="52" t="s">
        <v>32</v>
      </c>
      <c r="C35" s="53"/>
      <c r="D35" s="69">
        <v>207041.32260000001</v>
      </c>
      <c r="E35" s="69">
        <v>166665</v>
      </c>
      <c r="F35" s="70">
        <v>124.22603582035801</v>
      </c>
      <c r="G35" s="69">
        <v>137949.44930000001</v>
      </c>
      <c r="H35" s="70">
        <v>50.084921433608102</v>
      </c>
      <c r="I35" s="69">
        <v>21463.242600000001</v>
      </c>
      <c r="J35" s="70">
        <v>10.3666467787528</v>
      </c>
      <c r="K35" s="69">
        <v>18356.218099999998</v>
      </c>
      <c r="L35" s="70">
        <v>13.306481608404701</v>
      </c>
      <c r="M35" s="70">
        <v>0.169262779679002</v>
      </c>
      <c r="N35" s="69">
        <v>4039503.7656</v>
      </c>
      <c r="O35" s="69">
        <v>35245272.748300001</v>
      </c>
      <c r="P35" s="71"/>
      <c r="Q35" s="69">
        <v>15019</v>
      </c>
      <c r="R35" s="71"/>
      <c r="S35" s="71"/>
      <c r="T35" s="69">
        <v>14.0306202277116</v>
      </c>
      <c r="U35" s="72"/>
      <c r="V35" s="54"/>
      <c r="W35" s="54"/>
    </row>
    <row r="36" spans="1:23" ht="12" customHeight="1" thickBot="1" x14ac:dyDescent="0.2">
      <c r="A36" s="50"/>
      <c r="B36" s="52" t="s">
        <v>37</v>
      </c>
      <c r="C36" s="53"/>
      <c r="D36" s="71"/>
      <c r="E36" s="69">
        <v>532307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54"/>
      <c r="W36" s="54"/>
    </row>
    <row r="37" spans="1:23" ht="12" thickBot="1" x14ac:dyDescent="0.2">
      <c r="A37" s="50"/>
      <c r="B37" s="52" t="s">
        <v>38</v>
      </c>
      <c r="C37" s="53"/>
      <c r="D37" s="71"/>
      <c r="E37" s="69">
        <v>779849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54"/>
      <c r="W37" s="54"/>
    </row>
    <row r="38" spans="1:23" ht="12" thickBot="1" x14ac:dyDescent="0.2">
      <c r="A38" s="50"/>
      <c r="B38" s="52" t="s">
        <v>39</v>
      </c>
      <c r="C38" s="53"/>
      <c r="D38" s="71"/>
      <c r="E38" s="69">
        <v>449639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54"/>
      <c r="W38" s="54"/>
    </row>
    <row r="39" spans="1:23" ht="12" customHeight="1" thickBot="1" x14ac:dyDescent="0.2">
      <c r="A39" s="50"/>
      <c r="B39" s="52" t="s">
        <v>33</v>
      </c>
      <c r="C39" s="53"/>
      <c r="D39" s="69">
        <v>326187.60729999997</v>
      </c>
      <c r="E39" s="69">
        <v>372181</v>
      </c>
      <c r="F39" s="70">
        <v>87.642197559789494</v>
      </c>
      <c r="G39" s="69">
        <v>372729.48560000001</v>
      </c>
      <c r="H39" s="70">
        <v>-12.486771263904499</v>
      </c>
      <c r="I39" s="69">
        <v>17578.453799999999</v>
      </c>
      <c r="J39" s="70">
        <v>5.3890624311281101</v>
      </c>
      <c r="K39" s="69">
        <v>19501.4948</v>
      </c>
      <c r="L39" s="70">
        <v>5.2320772982603003</v>
      </c>
      <c r="M39" s="70">
        <v>-9.8609928096383997E-2</v>
      </c>
      <c r="N39" s="69">
        <v>6521382.4143000003</v>
      </c>
      <c r="O39" s="69">
        <v>59259609.1303</v>
      </c>
      <c r="P39" s="71"/>
      <c r="Q39" s="69">
        <v>407</v>
      </c>
      <c r="R39" s="71"/>
      <c r="S39" s="71"/>
      <c r="T39" s="69">
        <v>727.52892800982795</v>
      </c>
      <c r="U39" s="72"/>
      <c r="V39" s="54"/>
      <c r="W39" s="54"/>
    </row>
    <row r="40" spans="1:23" ht="12" thickBot="1" x14ac:dyDescent="0.2">
      <c r="A40" s="50"/>
      <c r="B40" s="52" t="s">
        <v>34</v>
      </c>
      <c r="C40" s="53"/>
      <c r="D40" s="69">
        <v>1043337.3758</v>
      </c>
      <c r="E40" s="69">
        <v>546238</v>
      </c>
      <c r="F40" s="70">
        <v>191.00417323584199</v>
      </c>
      <c r="G40" s="69">
        <v>497707.99209999997</v>
      </c>
      <c r="H40" s="70">
        <v>109.62841512707099</v>
      </c>
      <c r="I40" s="69">
        <v>50571.132400000002</v>
      </c>
      <c r="J40" s="70">
        <v>4.8470546127252101</v>
      </c>
      <c r="K40" s="69">
        <v>19143.661499999998</v>
      </c>
      <c r="L40" s="70">
        <v>3.8463640937784298</v>
      </c>
      <c r="M40" s="70">
        <v>1.64166457393744</v>
      </c>
      <c r="N40" s="69">
        <v>15207230.024900001</v>
      </c>
      <c r="O40" s="69">
        <v>118300701.51540001</v>
      </c>
      <c r="P40" s="71"/>
      <c r="Q40" s="69">
        <v>2450</v>
      </c>
      <c r="R40" s="71"/>
      <c r="S40" s="71"/>
      <c r="T40" s="69">
        <v>219.93839787755101</v>
      </c>
      <c r="U40" s="72"/>
      <c r="V40" s="54"/>
      <c r="W40" s="54"/>
    </row>
    <row r="41" spans="1:23" ht="12" thickBot="1" x14ac:dyDescent="0.2">
      <c r="A41" s="50"/>
      <c r="B41" s="52" t="s">
        <v>40</v>
      </c>
      <c r="C41" s="53"/>
      <c r="D41" s="71"/>
      <c r="E41" s="69">
        <v>127197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54"/>
      <c r="W41" s="54"/>
    </row>
    <row r="42" spans="1:23" ht="12" thickBot="1" x14ac:dyDescent="0.2">
      <c r="A42" s="50"/>
      <c r="B42" s="52" t="s">
        <v>41</v>
      </c>
      <c r="C42" s="53"/>
      <c r="D42" s="71"/>
      <c r="E42" s="69">
        <v>77349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54"/>
      <c r="W42" s="54"/>
    </row>
    <row r="43" spans="1:23" ht="12" thickBot="1" x14ac:dyDescent="0.2">
      <c r="A43" s="50"/>
      <c r="B43" s="52" t="s">
        <v>71</v>
      </c>
      <c r="C43" s="5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9">
        <v>170.9402</v>
      </c>
      <c r="P43" s="71"/>
      <c r="Q43" s="71"/>
      <c r="R43" s="71"/>
      <c r="S43" s="71"/>
      <c r="T43" s="71"/>
      <c r="U43" s="72"/>
      <c r="V43" s="54"/>
      <c r="W43" s="54"/>
    </row>
    <row r="44" spans="1:23" ht="12" thickBot="1" x14ac:dyDescent="0.2">
      <c r="A44" s="51"/>
      <c r="B44" s="52" t="s">
        <v>35</v>
      </c>
      <c r="C44" s="53"/>
      <c r="D44" s="73">
        <v>29641.290499999999</v>
      </c>
      <c r="E44" s="73">
        <v>0</v>
      </c>
      <c r="F44" s="74"/>
      <c r="G44" s="73">
        <v>11400.7868</v>
      </c>
      <c r="H44" s="75">
        <v>159.99337607120199</v>
      </c>
      <c r="I44" s="73">
        <v>2328.4218000000001</v>
      </c>
      <c r="J44" s="75">
        <v>7.85533207469493</v>
      </c>
      <c r="K44" s="73">
        <v>2632.4713999999999</v>
      </c>
      <c r="L44" s="75">
        <v>23.090260752880699</v>
      </c>
      <c r="M44" s="75">
        <v>-0.11549967836307699</v>
      </c>
      <c r="N44" s="73">
        <v>491524.68320000003</v>
      </c>
      <c r="O44" s="73">
        <v>7392415.6238000002</v>
      </c>
      <c r="P44" s="74"/>
      <c r="Q44" s="73">
        <v>39</v>
      </c>
      <c r="R44" s="74"/>
      <c r="S44" s="74"/>
      <c r="T44" s="73">
        <v>725.75271025640996</v>
      </c>
      <c r="U44" s="76"/>
      <c r="V44" s="54"/>
      <c r="W44" s="54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13:C13"/>
    <mergeCell ref="B14:C14"/>
    <mergeCell ref="B15:C15"/>
    <mergeCell ref="B16:C16"/>
    <mergeCell ref="B17:C17"/>
    <mergeCell ref="B18:C18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84643</v>
      </c>
      <c r="D2" s="32">
        <v>683611.85775812005</v>
      </c>
      <c r="E2" s="32">
        <v>540079.49141965795</v>
      </c>
      <c r="F2" s="32">
        <v>143532.36633846199</v>
      </c>
      <c r="G2" s="32">
        <v>540079.49141965795</v>
      </c>
      <c r="H2" s="32">
        <v>0.209961785638375</v>
      </c>
    </row>
    <row r="3" spans="1:8" ht="14.25" x14ac:dyDescent="0.2">
      <c r="A3" s="32">
        <v>2</v>
      </c>
      <c r="B3" s="33">
        <v>13</v>
      </c>
      <c r="C3" s="32">
        <v>11415.428</v>
      </c>
      <c r="D3" s="32">
        <v>112236.657206868</v>
      </c>
      <c r="E3" s="32">
        <v>87166.995651335004</v>
      </c>
      <c r="F3" s="32">
        <v>25069.661555532901</v>
      </c>
      <c r="G3" s="32">
        <v>87166.995651335004</v>
      </c>
      <c r="H3" s="32">
        <v>0.22336429273125999</v>
      </c>
    </row>
    <row r="4" spans="1:8" ht="14.25" x14ac:dyDescent="0.2">
      <c r="A4" s="32">
        <v>3</v>
      </c>
      <c r="B4" s="33">
        <v>14</v>
      </c>
      <c r="C4" s="32">
        <v>128133</v>
      </c>
      <c r="D4" s="32">
        <v>190858.590490598</v>
      </c>
      <c r="E4" s="32">
        <v>136282.35904786299</v>
      </c>
      <c r="F4" s="32">
        <v>54576.231442734999</v>
      </c>
      <c r="G4" s="32">
        <v>136282.35904786299</v>
      </c>
      <c r="H4" s="32">
        <v>0.28595113954497903</v>
      </c>
    </row>
    <row r="5" spans="1:8" ht="14.25" x14ac:dyDescent="0.2">
      <c r="A5" s="32">
        <v>4</v>
      </c>
      <c r="B5" s="33">
        <v>15</v>
      </c>
      <c r="C5" s="32">
        <v>4425</v>
      </c>
      <c r="D5" s="32">
        <v>61390.000193162399</v>
      </c>
      <c r="E5" s="32">
        <v>46962.107329914499</v>
      </c>
      <c r="F5" s="32">
        <v>14427.8928632479</v>
      </c>
      <c r="G5" s="32">
        <v>46962.107329914499</v>
      </c>
      <c r="H5" s="32">
        <v>0.23502024463024601</v>
      </c>
    </row>
    <row r="6" spans="1:8" ht="14.25" x14ac:dyDescent="0.2">
      <c r="A6" s="32">
        <v>5</v>
      </c>
      <c r="B6" s="33">
        <v>16</v>
      </c>
      <c r="C6" s="32">
        <v>5003</v>
      </c>
      <c r="D6" s="32">
        <v>374495.56509743602</v>
      </c>
      <c r="E6" s="32">
        <v>368022.48833846202</v>
      </c>
      <c r="F6" s="32">
        <v>6473.07675897436</v>
      </c>
      <c r="G6" s="32">
        <v>368022.48833846202</v>
      </c>
      <c r="H6" s="32">
        <v>1.7284788825977698E-2</v>
      </c>
    </row>
    <row r="7" spans="1:8" ht="14.25" x14ac:dyDescent="0.2">
      <c r="A7" s="32">
        <v>6</v>
      </c>
      <c r="B7" s="33">
        <v>17</v>
      </c>
      <c r="C7" s="32">
        <v>29875</v>
      </c>
      <c r="D7" s="32">
        <v>493772.491805128</v>
      </c>
      <c r="E7" s="32">
        <v>469451.90792136802</v>
      </c>
      <c r="F7" s="32">
        <v>24320.583883760701</v>
      </c>
      <c r="G7" s="32">
        <v>469451.90792136802</v>
      </c>
      <c r="H7" s="32">
        <v>4.9254635054394702E-2</v>
      </c>
    </row>
    <row r="8" spans="1:8" ht="14.25" x14ac:dyDescent="0.2">
      <c r="A8" s="32">
        <v>7</v>
      </c>
      <c r="B8" s="33">
        <v>18</v>
      </c>
      <c r="C8" s="32">
        <v>70726</v>
      </c>
      <c r="D8" s="32">
        <v>194380.94365042701</v>
      </c>
      <c r="E8" s="32">
        <v>177209.262458974</v>
      </c>
      <c r="F8" s="32">
        <v>17171.681191453001</v>
      </c>
      <c r="G8" s="32">
        <v>177209.262458974</v>
      </c>
      <c r="H8" s="32">
        <v>8.8340353066370295E-2</v>
      </c>
    </row>
    <row r="9" spans="1:8" ht="14.25" x14ac:dyDescent="0.2">
      <c r="A9" s="32">
        <v>8</v>
      </c>
      <c r="B9" s="33">
        <v>19</v>
      </c>
      <c r="C9" s="32">
        <v>25946</v>
      </c>
      <c r="D9" s="32">
        <v>202317.18454529901</v>
      </c>
      <c r="E9" s="32">
        <v>206693.49321025601</v>
      </c>
      <c r="F9" s="32">
        <v>-4376.3086649572597</v>
      </c>
      <c r="G9" s="32">
        <v>206693.49321025601</v>
      </c>
      <c r="H9" s="32">
        <v>-2.1630929052284201E-2</v>
      </c>
    </row>
    <row r="10" spans="1:8" ht="14.25" x14ac:dyDescent="0.2">
      <c r="A10" s="32">
        <v>9</v>
      </c>
      <c r="B10" s="33">
        <v>21</v>
      </c>
      <c r="C10" s="32">
        <v>303021</v>
      </c>
      <c r="D10" s="32">
        <v>1196176.1270999999</v>
      </c>
      <c r="E10" s="32">
        <v>1177972.3515000001</v>
      </c>
      <c r="F10" s="32">
        <v>18203.775600000001</v>
      </c>
      <c r="G10" s="32">
        <v>1177972.3515000001</v>
      </c>
      <c r="H10" s="32">
        <v>1.52183070599587E-2</v>
      </c>
    </row>
    <row r="11" spans="1:8" ht="14.25" x14ac:dyDescent="0.2">
      <c r="A11" s="32">
        <v>10</v>
      </c>
      <c r="B11" s="33">
        <v>22</v>
      </c>
      <c r="C11" s="32">
        <v>44652</v>
      </c>
      <c r="D11" s="32">
        <v>523460.58538119699</v>
      </c>
      <c r="E11" s="32">
        <v>467793.08776068402</v>
      </c>
      <c r="F11" s="32">
        <v>55667.497620512797</v>
      </c>
      <c r="G11" s="32">
        <v>467793.08776068402</v>
      </c>
      <c r="H11" s="32">
        <v>0.106345156015852</v>
      </c>
    </row>
    <row r="12" spans="1:8" ht="14.25" x14ac:dyDescent="0.2">
      <c r="A12" s="32">
        <v>11</v>
      </c>
      <c r="B12" s="33">
        <v>23</v>
      </c>
      <c r="C12" s="32">
        <v>323480.52</v>
      </c>
      <c r="D12" s="32">
        <v>2039274.7569051301</v>
      </c>
      <c r="E12" s="32">
        <v>1706459.6054777801</v>
      </c>
      <c r="F12" s="32">
        <v>332815.15142735001</v>
      </c>
      <c r="G12" s="32">
        <v>1706459.6054777801</v>
      </c>
      <c r="H12" s="32">
        <v>0.163202702480583</v>
      </c>
    </row>
    <row r="13" spans="1:8" ht="14.25" x14ac:dyDescent="0.2">
      <c r="A13" s="32">
        <v>12</v>
      </c>
      <c r="B13" s="33">
        <v>24</v>
      </c>
      <c r="C13" s="32">
        <v>20117.128000000001</v>
      </c>
      <c r="D13" s="32">
        <v>648148.01736239297</v>
      </c>
      <c r="E13" s="32">
        <v>621415.89314700896</v>
      </c>
      <c r="F13" s="32">
        <v>26732.1242153846</v>
      </c>
      <c r="G13" s="32">
        <v>621415.89314700896</v>
      </c>
      <c r="H13" s="32">
        <v>4.12438571117901E-2</v>
      </c>
    </row>
    <row r="14" spans="1:8" ht="14.25" x14ac:dyDescent="0.2">
      <c r="A14" s="32">
        <v>13</v>
      </c>
      <c r="B14" s="33">
        <v>25</v>
      </c>
      <c r="C14" s="32">
        <v>96969</v>
      </c>
      <c r="D14" s="32">
        <v>1062136.3248999999</v>
      </c>
      <c r="E14" s="32">
        <v>974222.93969999999</v>
      </c>
      <c r="F14" s="32">
        <v>87913.385200000004</v>
      </c>
      <c r="G14" s="32">
        <v>974222.93969999999</v>
      </c>
      <c r="H14" s="32">
        <v>8.2770340434667897E-2</v>
      </c>
    </row>
    <row r="15" spans="1:8" ht="14.25" x14ac:dyDescent="0.2">
      <c r="A15" s="32">
        <v>14</v>
      </c>
      <c r="B15" s="33">
        <v>26</v>
      </c>
      <c r="C15" s="32">
        <v>83749</v>
      </c>
      <c r="D15" s="32">
        <v>399609.86670027999</v>
      </c>
      <c r="E15" s="32">
        <v>358137.38372520998</v>
      </c>
      <c r="F15" s="32">
        <v>41472.482975070001</v>
      </c>
      <c r="G15" s="32">
        <v>358137.38372520998</v>
      </c>
      <c r="H15" s="32">
        <v>0.103782429892242</v>
      </c>
    </row>
    <row r="16" spans="1:8" ht="14.25" x14ac:dyDescent="0.2">
      <c r="A16" s="32">
        <v>15</v>
      </c>
      <c r="B16" s="33">
        <v>27</v>
      </c>
      <c r="C16" s="32">
        <v>236952.402</v>
      </c>
      <c r="D16" s="32">
        <v>1465738.2457000001</v>
      </c>
      <c r="E16" s="32">
        <v>1374254.3596999999</v>
      </c>
      <c r="F16" s="32">
        <v>91483.885999999999</v>
      </c>
      <c r="G16" s="32">
        <v>1374254.3596999999</v>
      </c>
      <c r="H16" s="32">
        <v>6.24148863334801E-2</v>
      </c>
    </row>
    <row r="17" spans="1:8" ht="14.25" x14ac:dyDescent="0.2">
      <c r="A17" s="32">
        <v>16</v>
      </c>
      <c r="B17" s="33">
        <v>29</v>
      </c>
      <c r="C17" s="32">
        <v>219489</v>
      </c>
      <c r="D17" s="32">
        <v>2793740.8038085499</v>
      </c>
      <c r="E17" s="32">
        <v>2526204.1899367501</v>
      </c>
      <c r="F17" s="32">
        <v>267536.61387179501</v>
      </c>
      <c r="G17" s="32">
        <v>2526204.1899367501</v>
      </c>
      <c r="H17" s="32">
        <v>9.5762861575088704E-2</v>
      </c>
    </row>
    <row r="18" spans="1:8" ht="14.25" x14ac:dyDescent="0.2">
      <c r="A18" s="32">
        <v>17</v>
      </c>
      <c r="B18" s="33">
        <v>31</v>
      </c>
      <c r="C18" s="32">
        <v>40786.271999999997</v>
      </c>
      <c r="D18" s="32">
        <v>316019.51677298202</v>
      </c>
      <c r="E18" s="32">
        <v>258240.72919779699</v>
      </c>
      <c r="F18" s="32">
        <v>57778.787575185699</v>
      </c>
      <c r="G18" s="32">
        <v>258240.72919779699</v>
      </c>
      <c r="H18" s="32">
        <v>0.18283297235939999</v>
      </c>
    </row>
    <row r="19" spans="1:8" ht="14.25" x14ac:dyDescent="0.2">
      <c r="A19" s="32">
        <v>18</v>
      </c>
      <c r="B19" s="33">
        <v>32</v>
      </c>
      <c r="C19" s="32">
        <v>22124.058000000001</v>
      </c>
      <c r="D19" s="32">
        <v>336752.94432692701</v>
      </c>
      <c r="E19" s="32">
        <v>322804.82203861797</v>
      </c>
      <c r="F19" s="32">
        <v>13948.122288308399</v>
      </c>
      <c r="G19" s="32">
        <v>322804.82203861797</v>
      </c>
      <c r="H19" s="32">
        <v>4.14194516285128E-2</v>
      </c>
    </row>
    <row r="20" spans="1:8" ht="14.25" x14ac:dyDescent="0.2">
      <c r="A20" s="32">
        <v>19</v>
      </c>
      <c r="B20" s="33">
        <v>33</v>
      </c>
      <c r="C20" s="32">
        <v>102417.071</v>
      </c>
      <c r="D20" s="32">
        <v>994865.34210767702</v>
      </c>
      <c r="E20" s="32">
        <v>903303.50192392105</v>
      </c>
      <c r="F20" s="32">
        <v>91561.840183755907</v>
      </c>
      <c r="G20" s="32">
        <v>903303.50192392105</v>
      </c>
      <c r="H20" s="32">
        <v>9.2034405369652503E-2</v>
      </c>
    </row>
    <row r="21" spans="1:8" ht="14.25" x14ac:dyDescent="0.2">
      <c r="A21" s="32">
        <v>20</v>
      </c>
      <c r="B21" s="33">
        <v>34</v>
      </c>
      <c r="C21" s="32">
        <v>56953.754000000001</v>
      </c>
      <c r="D21" s="32">
        <v>287985.26869906997</v>
      </c>
      <c r="E21" s="32">
        <v>194897.537757657</v>
      </c>
      <c r="F21" s="32">
        <v>93087.730941412301</v>
      </c>
      <c r="G21" s="32">
        <v>194897.537757657</v>
      </c>
      <c r="H21" s="32">
        <v>0.323237821718875</v>
      </c>
    </row>
    <row r="22" spans="1:8" ht="14.25" x14ac:dyDescent="0.2">
      <c r="A22" s="32">
        <v>21</v>
      </c>
      <c r="B22" s="33">
        <v>35</v>
      </c>
      <c r="C22" s="32">
        <v>45502.862000000001</v>
      </c>
      <c r="D22" s="32">
        <v>1027475.8901300899</v>
      </c>
      <c r="E22" s="32">
        <v>1004685.96806903</v>
      </c>
      <c r="F22" s="32">
        <v>22789.922061061901</v>
      </c>
      <c r="G22" s="32">
        <v>1004685.96806903</v>
      </c>
      <c r="H22" s="32">
        <v>2.2180493265079499E-2</v>
      </c>
    </row>
    <row r="23" spans="1:8" ht="14.25" x14ac:dyDescent="0.2">
      <c r="A23" s="32">
        <v>22</v>
      </c>
      <c r="B23" s="33">
        <v>36</v>
      </c>
      <c r="C23" s="32">
        <v>141572.598</v>
      </c>
      <c r="D23" s="32">
        <v>660925.55525575206</v>
      </c>
      <c r="E23" s="32">
        <v>564527.24054110004</v>
      </c>
      <c r="F23" s="32">
        <v>96398.314714652195</v>
      </c>
      <c r="G23" s="32">
        <v>564527.24054110004</v>
      </c>
      <c r="H23" s="32">
        <v>0.14585351398214599</v>
      </c>
    </row>
    <row r="24" spans="1:8" ht="14.25" x14ac:dyDescent="0.2">
      <c r="A24" s="32">
        <v>23</v>
      </c>
      <c r="B24" s="33">
        <v>37</v>
      </c>
      <c r="C24" s="32">
        <v>185441.41500000001</v>
      </c>
      <c r="D24" s="32">
        <v>1658633.69406106</v>
      </c>
      <c r="E24" s="32">
        <v>1544928.3545385599</v>
      </c>
      <c r="F24" s="32">
        <v>113705.339522501</v>
      </c>
      <c r="G24" s="32">
        <v>1544928.3545385599</v>
      </c>
      <c r="H24" s="32">
        <v>6.8553617311427395E-2</v>
      </c>
    </row>
    <row r="25" spans="1:8" ht="14.25" x14ac:dyDescent="0.2">
      <c r="A25" s="32">
        <v>24</v>
      </c>
      <c r="B25" s="33">
        <v>38</v>
      </c>
      <c r="C25" s="32">
        <v>212273.087</v>
      </c>
      <c r="D25" s="32">
        <v>1028153.40197522</v>
      </c>
      <c r="E25" s="32">
        <v>1045138.5221177</v>
      </c>
      <c r="F25" s="32">
        <v>-16985.120142477899</v>
      </c>
      <c r="G25" s="32">
        <v>1045138.5221177</v>
      </c>
      <c r="H25" s="32">
        <v>-1.65200252314948E-2</v>
      </c>
    </row>
    <row r="26" spans="1:8" ht="14.25" x14ac:dyDescent="0.2">
      <c r="A26" s="32">
        <v>25</v>
      </c>
      <c r="B26" s="33">
        <v>39</v>
      </c>
      <c r="C26" s="32">
        <v>97560.706000000006</v>
      </c>
      <c r="D26" s="32">
        <v>148231.20921105801</v>
      </c>
      <c r="E26" s="32">
        <v>107162.10619411799</v>
      </c>
      <c r="F26" s="32">
        <v>41069.1030169402</v>
      </c>
      <c r="G26" s="32">
        <v>107162.10619411799</v>
      </c>
      <c r="H26" s="32">
        <v>0.27706110768120501</v>
      </c>
    </row>
    <row r="27" spans="1:8" ht="14.25" x14ac:dyDescent="0.2">
      <c r="A27" s="32">
        <v>26</v>
      </c>
      <c r="B27" s="33">
        <v>42</v>
      </c>
      <c r="C27" s="32">
        <v>13825.298000000001</v>
      </c>
      <c r="D27" s="32">
        <v>207041.32190000001</v>
      </c>
      <c r="E27" s="32">
        <v>185578.07010000001</v>
      </c>
      <c r="F27" s="32">
        <v>21463.251799999998</v>
      </c>
      <c r="G27" s="32">
        <v>185578.07010000001</v>
      </c>
      <c r="H27" s="32">
        <v>0.10366651257359499</v>
      </c>
    </row>
    <row r="28" spans="1:8" ht="14.25" x14ac:dyDescent="0.2">
      <c r="A28" s="32">
        <v>27</v>
      </c>
      <c r="B28" s="33">
        <v>75</v>
      </c>
      <c r="C28" s="32">
        <v>487</v>
      </c>
      <c r="D28" s="32">
        <v>326187.60683760699</v>
      </c>
      <c r="E28" s="32">
        <v>308609.155982906</v>
      </c>
      <c r="F28" s="32">
        <v>17578.450854700899</v>
      </c>
      <c r="G28" s="32">
        <v>308609.155982906</v>
      </c>
      <c r="H28" s="32">
        <v>5.3890615358211102E-2</v>
      </c>
    </row>
    <row r="29" spans="1:8" ht="14.25" x14ac:dyDescent="0.2">
      <c r="A29" s="32">
        <v>28</v>
      </c>
      <c r="B29" s="33">
        <v>76</v>
      </c>
      <c r="C29" s="32">
        <v>4792</v>
      </c>
      <c r="D29" s="32">
        <v>1043337.3568452999</v>
      </c>
      <c r="E29" s="32">
        <v>992766.29470085504</v>
      </c>
      <c r="F29" s="32">
        <v>50571.062144444397</v>
      </c>
      <c r="G29" s="32">
        <v>992766.29470085504</v>
      </c>
      <c r="H29" s="32">
        <v>4.8470479670501103E-2</v>
      </c>
    </row>
    <row r="30" spans="1:8" ht="14.25" x14ac:dyDescent="0.2">
      <c r="A30" s="32">
        <v>29</v>
      </c>
      <c r="B30" s="33">
        <v>99</v>
      </c>
      <c r="C30" s="32">
        <v>45</v>
      </c>
      <c r="D30" s="32">
        <v>29641.290295741601</v>
      </c>
      <c r="E30" s="32">
        <v>27312.869495499599</v>
      </c>
      <c r="F30" s="32">
        <v>2328.4208002420401</v>
      </c>
      <c r="G30" s="32">
        <v>27312.869495499599</v>
      </c>
      <c r="H30" s="32">
        <v>7.8553287559703505E-2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2014-07-27T08:21:21Z</dcterms:modified>
</cp:coreProperties>
</file>