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<sst xmlns="http://schemas.openxmlformats.org/spreadsheetml/2006/main" count="116" uniqueCount="73">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</sst>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3" sqref="M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20959404.686000001</v>
      </c>
      <c r="F3" s="25">
        <f>RA!I7</f>
        <v>2511718.2083000001</v>
      </c>
      <c r="G3" s="16">
        <f>E3-F3</f>
        <v>18447686.477700002</v>
      </c>
      <c r="H3" s="27">
        <f>RA!J7</f>
        <v>11.983728764861899</v>
      </c>
      <c r="I3" s="20">
        <f>SUM(I4:I40)</f>
        <v>20959408.843851201</v>
      </c>
      <c r="J3" s="21">
        <f>SUM(J4:J40)</f>
        <v>18447686.609798823</v>
      </c>
      <c r="K3" s="22">
        <f>E3-I3</f>
        <v>-4.1578512005507946</v>
      </c>
      <c r="L3" s="22">
        <f>G3-J3</f>
        <v>-0.13209882006049156</v>
      </c>
    </row>
    <row r="4" spans="1:13" x14ac:dyDescent="0.15">
      <c r="A4" s="41">
        <f>RA!A8</f>
        <v>41853</v>
      </c>
      <c r="B4" s="12">
        <v>12</v>
      </c>
      <c r="C4" s="38" t="s">
        <v>6</v>
      </c>
      <c r="D4" s="38"/>
      <c r="E4" s="15">
        <f>VLOOKUP(C4,RA!B8:D39,3,0)</f>
        <v>646112.96620000002</v>
      </c>
      <c r="F4" s="25">
        <f>VLOOKUP(C4,RA!B8:I43,8,0)</f>
        <v>158040.69560000001</v>
      </c>
      <c r="G4" s="16">
        <f t="shared" ref="G4:G40" si="0">E4-F4</f>
        <v>488072.27060000005</v>
      </c>
      <c r="H4" s="27">
        <f>RA!J8</f>
        <v>24.4602265962079</v>
      </c>
      <c r="I4" s="20">
        <f>VLOOKUP(B4,RMS!B:D,3,FALSE)</f>
        <v>646113.61772820505</v>
      </c>
      <c r="J4" s="21">
        <f>VLOOKUP(B4,RMS!B:E,4,FALSE)</f>
        <v>488072.27570940199</v>
      </c>
      <c r="K4" s="22">
        <f t="shared" ref="K4:K40" si="1">E4-I4</f>
        <v>-0.65152820502407849</v>
      </c>
      <c r="L4" s="22">
        <f t="shared" ref="L4:L40" si="2">G4-J4</f>
        <v>-5.1094019436277449E-3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115068.3131</v>
      </c>
      <c r="F5" s="25">
        <f>VLOOKUP(C5,RA!B9:I44,8,0)</f>
        <v>25531.986700000001</v>
      </c>
      <c r="G5" s="16">
        <f t="shared" si="0"/>
        <v>89536.326399999991</v>
      </c>
      <c r="H5" s="27">
        <f>RA!J9</f>
        <v>22.188546970190998</v>
      </c>
      <c r="I5" s="20">
        <f>VLOOKUP(B5,RMS!B:D,3,FALSE)</f>
        <v>115068.333827676</v>
      </c>
      <c r="J5" s="21">
        <f>VLOOKUP(B5,RMS!B:E,4,FALSE)</f>
        <v>89536.342636653804</v>
      </c>
      <c r="K5" s="22">
        <f t="shared" si="1"/>
        <v>-2.0727676004753448E-2</v>
      </c>
      <c r="L5" s="22">
        <f t="shared" si="2"/>
        <v>-1.6236653813393787E-2</v>
      </c>
      <c r="M5" s="36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217444.58670000001</v>
      </c>
      <c r="F6" s="25">
        <f>VLOOKUP(C6,RA!B10:I45,8,0)</f>
        <v>54549.5893</v>
      </c>
      <c r="G6" s="16">
        <f t="shared" si="0"/>
        <v>162894.99740000002</v>
      </c>
      <c r="H6" s="27">
        <f>RA!J10</f>
        <v>25.086662366656199</v>
      </c>
      <c r="I6" s="20">
        <f>VLOOKUP(B6,RMS!B:D,3,FALSE)</f>
        <v>217447.15977863199</v>
      </c>
      <c r="J6" s="21">
        <f>VLOOKUP(B6,RMS!B:E,4,FALSE)</f>
        <v>162894.99770854699</v>
      </c>
      <c r="K6" s="22">
        <f t="shared" si="1"/>
        <v>-2.5730786319763865</v>
      </c>
      <c r="L6" s="22">
        <f t="shared" si="2"/>
        <v>-3.0854696524329484E-4</v>
      </c>
      <c r="M6" s="36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53667.963400000001</v>
      </c>
      <c r="F7" s="25">
        <f>VLOOKUP(C7,RA!B11:I46,8,0)</f>
        <v>10720.421200000001</v>
      </c>
      <c r="G7" s="16">
        <f t="shared" si="0"/>
        <v>42947.542199999996</v>
      </c>
      <c r="H7" s="27">
        <f>RA!J11</f>
        <v>19.97545746258</v>
      </c>
      <c r="I7" s="20">
        <f>VLOOKUP(B7,RMS!B:D,3,FALSE)</f>
        <v>53668.009027350403</v>
      </c>
      <c r="J7" s="21">
        <f>VLOOKUP(B7,RMS!B:E,4,FALSE)</f>
        <v>42947.542179487202</v>
      </c>
      <c r="K7" s="22">
        <f t="shared" si="1"/>
        <v>-4.562735040235566E-2</v>
      </c>
      <c r="L7" s="22">
        <f t="shared" si="2"/>
        <v>2.0512794435489923E-5</v>
      </c>
      <c r="M7" s="36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184718.19949999999</v>
      </c>
      <c r="F8" s="25">
        <f>VLOOKUP(C8,RA!B12:I47,8,0)</f>
        <v>32100.49</v>
      </c>
      <c r="G8" s="16">
        <f t="shared" si="0"/>
        <v>152617.7095</v>
      </c>
      <c r="H8" s="27">
        <f>RA!J12</f>
        <v>17.378087317270499</v>
      </c>
      <c r="I8" s="20">
        <f>VLOOKUP(B8,RMS!B:D,3,FALSE)</f>
        <v>184718.208564103</v>
      </c>
      <c r="J8" s="21">
        <f>VLOOKUP(B8,RMS!B:E,4,FALSE)</f>
        <v>152617.70934017099</v>
      </c>
      <c r="K8" s="22">
        <f t="shared" si="1"/>
        <v>-9.0641030110418797E-3</v>
      </c>
      <c r="L8" s="22">
        <f t="shared" si="2"/>
        <v>1.5982901095412672E-4</v>
      </c>
      <c r="M8" s="36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315929.68449999997</v>
      </c>
      <c r="F9" s="25">
        <f>VLOOKUP(C9,RA!B13:I48,8,0)</f>
        <v>87321.077399999995</v>
      </c>
      <c r="G9" s="16">
        <f t="shared" si="0"/>
        <v>228608.60709999996</v>
      </c>
      <c r="H9" s="27">
        <f>RA!J13</f>
        <v>27.639402589913999</v>
      </c>
      <c r="I9" s="20">
        <f>VLOOKUP(B9,RMS!B:D,3,FALSE)</f>
        <v>315929.88240512798</v>
      </c>
      <c r="J9" s="21">
        <f>VLOOKUP(B9,RMS!B:E,4,FALSE)</f>
        <v>228608.606835043</v>
      </c>
      <c r="K9" s="22">
        <f t="shared" si="1"/>
        <v>-0.19790512800682336</v>
      </c>
      <c r="L9" s="22">
        <f t="shared" si="2"/>
        <v>2.6495696511119604E-4</v>
      </c>
      <c r="M9" s="36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173271.70970000001</v>
      </c>
      <c r="F10" s="25">
        <f>VLOOKUP(C10,RA!B14:I49,8,0)</f>
        <v>16943.8452</v>
      </c>
      <c r="G10" s="16">
        <f t="shared" si="0"/>
        <v>156327.8645</v>
      </c>
      <c r="H10" s="27">
        <f>RA!J14</f>
        <v>9.7787718660687997</v>
      </c>
      <c r="I10" s="20">
        <f>VLOOKUP(B10,RMS!B:D,3,FALSE)</f>
        <v>173271.72007008499</v>
      </c>
      <c r="J10" s="21">
        <f>VLOOKUP(B10,RMS!B:E,4,FALSE)</f>
        <v>156327.85884358999</v>
      </c>
      <c r="K10" s="22">
        <f t="shared" si="1"/>
        <v>-1.0370084986789152E-2</v>
      </c>
      <c r="L10" s="22">
        <f t="shared" si="2"/>
        <v>5.6564100086688995E-3</v>
      </c>
      <c r="M10" s="36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114446.29429999999</v>
      </c>
      <c r="F11" s="25">
        <f>VLOOKUP(C11,RA!B15:I50,8,0)</f>
        <v>28373.324400000001</v>
      </c>
      <c r="G11" s="16">
        <f t="shared" si="0"/>
        <v>86072.969899999996</v>
      </c>
      <c r="H11" s="27">
        <f>RA!J15</f>
        <v>24.791824474127999</v>
      </c>
      <c r="I11" s="20">
        <f>VLOOKUP(B11,RMS!B:D,3,FALSE)</f>
        <v>114446.35047094</v>
      </c>
      <c r="J11" s="21">
        <f>VLOOKUP(B11,RMS!B:E,4,FALSE)</f>
        <v>86072.969937606802</v>
      </c>
      <c r="K11" s="22">
        <f t="shared" si="1"/>
        <v>-5.6170940006268211E-2</v>
      </c>
      <c r="L11" s="22">
        <f t="shared" si="2"/>
        <v>-3.7606805562973022E-5</v>
      </c>
      <c r="M11" s="36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1223921.8976</v>
      </c>
      <c r="F12" s="25">
        <f>VLOOKUP(C12,RA!B16:I51,8,0)</f>
        <v>98908.956699999995</v>
      </c>
      <c r="G12" s="16">
        <f t="shared" si="0"/>
        <v>1125012.9409</v>
      </c>
      <c r="H12" s="27">
        <f>RA!J16</f>
        <v>8.0813127777149401</v>
      </c>
      <c r="I12" s="20">
        <f>VLOOKUP(B12,RMS!B:D,3,FALSE)</f>
        <v>1223921.4680000001</v>
      </c>
      <c r="J12" s="21">
        <f>VLOOKUP(B12,RMS!B:E,4,FALSE)</f>
        <v>1125012.9409</v>
      </c>
      <c r="K12" s="22">
        <f t="shared" si="1"/>
        <v>0.42959999991580844</v>
      </c>
      <c r="L12" s="22">
        <f t="shared" si="2"/>
        <v>0</v>
      </c>
      <c r="M12" s="36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686163.50749999995</v>
      </c>
      <c r="F13" s="25">
        <f>VLOOKUP(C13,RA!B17:I52,8,0)</f>
        <v>77109.497499999998</v>
      </c>
      <c r="G13" s="16">
        <f t="shared" si="0"/>
        <v>609054.01</v>
      </c>
      <c r="H13" s="27">
        <f>RA!J17</f>
        <v>11.2377730172425</v>
      </c>
      <c r="I13" s="20">
        <f>VLOOKUP(B13,RMS!B:D,3,FALSE)</f>
        <v>686163.82052393199</v>
      </c>
      <c r="J13" s="21">
        <f>VLOOKUP(B13,RMS!B:E,4,FALSE)</f>
        <v>609054.01101367502</v>
      </c>
      <c r="K13" s="22">
        <f t="shared" si="1"/>
        <v>-0.31302393204532564</v>
      </c>
      <c r="L13" s="22">
        <f t="shared" si="2"/>
        <v>-1.0136750061064959E-3</v>
      </c>
      <c r="M13" s="36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3468848.8703999999</v>
      </c>
      <c r="F14" s="25">
        <f>VLOOKUP(C14,RA!B18:I53,8,0)</f>
        <v>535410.245</v>
      </c>
      <c r="G14" s="16">
        <f t="shared" si="0"/>
        <v>2933438.6253999998</v>
      </c>
      <c r="H14" s="27">
        <f>RA!J18</f>
        <v>15.434810365153201</v>
      </c>
      <c r="I14" s="20">
        <f>VLOOKUP(B14,RMS!B:D,3,FALSE)</f>
        <v>3468849.0629606801</v>
      </c>
      <c r="J14" s="21">
        <f>VLOOKUP(B14,RMS!B:E,4,FALSE)</f>
        <v>2933438.60024786</v>
      </c>
      <c r="K14" s="22">
        <f t="shared" si="1"/>
        <v>-0.19256068021059036</v>
      </c>
      <c r="L14" s="22">
        <f t="shared" si="2"/>
        <v>2.5152139831334352E-2</v>
      </c>
      <c r="M14" s="36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484580.14429999999</v>
      </c>
      <c r="F15" s="25">
        <f>VLOOKUP(C15,RA!B19:I54,8,0)</f>
        <v>67920.656600000002</v>
      </c>
      <c r="G15" s="16">
        <f t="shared" si="0"/>
        <v>416659.4877</v>
      </c>
      <c r="H15" s="27">
        <f>RA!J19</f>
        <v>14.0163928297382</v>
      </c>
      <c r="I15" s="20">
        <f>VLOOKUP(B15,RMS!B:D,3,FALSE)</f>
        <v>484580.143226496</v>
      </c>
      <c r="J15" s="21">
        <f>VLOOKUP(B15,RMS!B:E,4,FALSE)</f>
        <v>416659.48846324801</v>
      </c>
      <c r="K15" s="22">
        <f t="shared" si="1"/>
        <v>1.073503983207047E-3</v>
      </c>
      <c r="L15" s="22">
        <f t="shared" si="2"/>
        <v>-7.6324801193550229E-4</v>
      </c>
      <c r="M15" s="36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892409.67050000001</v>
      </c>
      <c r="F16" s="25">
        <f>VLOOKUP(C16,RA!B20:I55,8,0)</f>
        <v>96187.323799999998</v>
      </c>
      <c r="G16" s="16">
        <f t="shared" si="0"/>
        <v>796222.34669999999</v>
      </c>
      <c r="H16" s="27">
        <f>RA!J20</f>
        <v>10.778382056988301</v>
      </c>
      <c r="I16" s="20">
        <f>VLOOKUP(B16,RMS!B:D,3,FALSE)</f>
        <v>892409.53659999999</v>
      </c>
      <c r="J16" s="21">
        <f>VLOOKUP(B16,RMS!B:E,4,FALSE)</f>
        <v>796222.34669999999</v>
      </c>
      <c r="K16" s="22">
        <f t="shared" si="1"/>
        <v>0.13390000001527369</v>
      </c>
      <c r="L16" s="22">
        <f t="shared" si="2"/>
        <v>0</v>
      </c>
      <c r="M16" s="36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366657.90399999998</v>
      </c>
      <c r="F17" s="25">
        <f>VLOOKUP(C17,RA!B21:I56,8,0)</f>
        <v>61804.461900000002</v>
      </c>
      <c r="G17" s="16">
        <f t="shared" si="0"/>
        <v>304853.44209999999</v>
      </c>
      <c r="H17" s="27">
        <f>RA!J21</f>
        <v>16.856165168063601</v>
      </c>
      <c r="I17" s="20">
        <f>VLOOKUP(B17,RMS!B:D,3,FALSE)</f>
        <v>366657.515313335</v>
      </c>
      <c r="J17" s="21">
        <f>VLOOKUP(B17,RMS!B:E,4,FALSE)</f>
        <v>304853.44188500103</v>
      </c>
      <c r="K17" s="22">
        <f t="shared" si="1"/>
        <v>0.3886866649845615</v>
      </c>
      <c r="L17" s="22">
        <f t="shared" si="2"/>
        <v>2.1499895956367254E-4</v>
      </c>
      <c r="M17" s="36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1558152.1412</v>
      </c>
      <c r="F18" s="25">
        <f>VLOOKUP(C18,RA!B22:I57,8,0)</f>
        <v>191469.4915</v>
      </c>
      <c r="G18" s="16">
        <f t="shared" si="0"/>
        <v>1366682.6497</v>
      </c>
      <c r="H18" s="27">
        <f>RA!J22</f>
        <v>12.2882410797537</v>
      </c>
      <c r="I18" s="20">
        <f>VLOOKUP(B18,RMS!B:D,3,FALSE)</f>
        <v>1558152.6710000001</v>
      </c>
      <c r="J18" s="21">
        <f>VLOOKUP(B18,RMS!B:E,4,FALSE)</f>
        <v>1366682.6503999999</v>
      </c>
      <c r="K18" s="22">
        <f t="shared" si="1"/>
        <v>-0.52980000013485551</v>
      </c>
      <c r="L18" s="22">
        <f t="shared" si="2"/>
        <v>-6.99999975040555E-4</v>
      </c>
      <c r="M18" s="36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3088017.3824999998</v>
      </c>
      <c r="F19" s="25">
        <f>VLOOKUP(C19,RA!B23:I58,8,0)</f>
        <v>123879.818</v>
      </c>
      <c r="G19" s="16">
        <f t="shared" si="0"/>
        <v>2964137.5644999999</v>
      </c>
      <c r="H19" s="27">
        <f>RA!J23</f>
        <v>4.0116295556506598</v>
      </c>
      <c r="I19" s="20">
        <f>VLOOKUP(B19,RMS!B:D,3,FALSE)</f>
        <v>3088018.0720384601</v>
      </c>
      <c r="J19" s="21">
        <f>VLOOKUP(B19,RMS!B:E,4,FALSE)</f>
        <v>2964137.6055794898</v>
      </c>
      <c r="K19" s="22">
        <f t="shared" si="1"/>
        <v>-0.68953846022486687</v>
      </c>
      <c r="L19" s="22">
        <f t="shared" si="2"/>
        <v>-4.1079489979892969E-2</v>
      </c>
      <c r="M19" s="36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334063.19669999997</v>
      </c>
      <c r="F20" s="25">
        <f>VLOOKUP(C20,RA!B24:I59,8,0)</f>
        <v>66627.388000000006</v>
      </c>
      <c r="G20" s="16">
        <f t="shared" si="0"/>
        <v>267435.80869999994</v>
      </c>
      <c r="H20" s="27">
        <f>RA!J24</f>
        <v>19.944546019486701</v>
      </c>
      <c r="I20" s="20">
        <f>VLOOKUP(B20,RMS!B:D,3,FALSE)</f>
        <v>334063.19825070701</v>
      </c>
      <c r="J20" s="21">
        <f>VLOOKUP(B20,RMS!B:E,4,FALSE)</f>
        <v>267435.796128068</v>
      </c>
      <c r="K20" s="22">
        <f t="shared" si="1"/>
        <v>-1.550707034766674E-3</v>
      </c>
      <c r="L20" s="22">
        <f t="shared" si="2"/>
        <v>1.2571931933052838E-2</v>
      </c>
      <c r="M20" s="36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309483.31559999997</v>
      </c>
      <c r="F21" s="25">
        <f>VLOOKUP(C21,RA!B25:I60,8,0)</f>
        <v>25570.1476</v>
      </c>
      <c r="G21" s="16">
        <f t="shared" si="0"/>
        <v>283913.16799999995</v>
      </c>
      <c r="H21" s="27">
        <f>RA!J25</f>
        <v>8.2622055248525399</v>
      </c>
      <c r="I21" s="20">
        <f>VLOOKUP(B21,RMS!B:D,3,FALSE)</f>
        <v>309483.31983915</v>
      </c>
      <c r="J21" s="21">
        <f>VLOOKUP(B21,RMS!B:E,4,FALSE)</f>
        <v>283913.17809731601</v>
      </c>
      <c r="K21" s="22">
        <f t="shared" si="1"/>
        <v>-4.2391500319354236E-3</v>
      </c>
      <c r="L21" s="22">
        <f t="shared" si="2"/>
        <v>-1.0097316058818251E-2</v>
      </c>
      <c r="M21" s="36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717930.25659999996</v>
      </c>
      <c r="F22" s="25">
        <f>VLOOKUP(C22,RA!B26:I61,8,0)</f>
        <v>142233.75090000001</v>
      </c>
      <c r="G22" s="16">
        <f t="shared" si="0"/>
        <v>575696.50569999998</v>
      </c>
      <c r="H22" s="27">
        <f>RA!J26</f>
        <v>19.811639026553301</v>
      </c>
      <c r="I22" s="20">
        <f>VLOOKUP(B22,RMS!B:D,3,FALSE)</f>
        <v>717930.25848028902</v>
      </c>
      <c r="J22" s="21">
        <f>VLOOKUP(B22,RMS!B:E,4,FALSE)</f>
        <v>575696.64460139303</v>
      </c>
      <c r="K22" s="22">
        <f t="shared" si="1"/>
        <v>-1.8802890554070473E-3</v>
      </c>
      <c r="L22" s="22">
        <f t="shared" si="2"/>
        <v>-0.13890139304567128</v>
      </c>
      <c r="M22" s="36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309974.64350000001</v>
      </c>
      <c r="F23" s="25">
        <f>VLOOKUP(C23,RA!B27:I62,8,0)</f>
        <v>100838.0613</v>
      </c>
      <c r="G23" s="16">
        <f t="shared" si="0"/>
        <v>209136.5822</v>
      </c>
      <c r="H23" s="27">
        <f>RA!J27</f>
        <v>32.531067754901699</v>
      </c>
      <c r="I23" s="20">
        <f>VLOOKUP(B23,RMS!B:D,3,FALSE)</f>
        <v>309974.58071993</v>
      </c>
      <c r="J23" s="21">
        <f>VLOOKUP(B23,RMS!B:E,4,FALSE)</f>
        <v>209136.590436478</v>
      </c>
      <c r="K23" s="22">
        <f t="shared" si="1"/>
        <v>6.2780070002190769E-2</v>
      </c>
      <c r="L23" s="22">
        <f t="shared" si="2"/>
        <v>-8.2364779955241829E-3</v>
      </c>
      <c r="M23" s="36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1005005.8897000001</v>
      </c>
      <c r="F24" s="25">
        <f>VLOOKUP(C24,RA!B28:I63,8,0)</f>
        <v>32347.787400000001</v>
      </c>
      <c r="G24" s="16">
        <f t="shared" si="0"/>
        <v>972658.10230000003</v>
      </c>
      <c r="H24" s="27">
        <f>RA!J28</f>
        <v>3.2186664507663698</v>
      </c>
      <c r="I24" s="20">
        <f>VLOOKUP(B24,RMS!B:D,3,FALSE)</f>
        <v>1005005.88983894</v>
      </c>
      <c r="J24" s="21">
        <f>VLOOKUP(B24,RMS!B:E,4,FALSE)</f>
        <v>972658.09647168103</v>
      </c>
      <c r="K24" s="22">
        <f t="shared" si="1"/>
        <v>-1.389399403706193E-4</v>
      </c>
      <c r="L24" s="22">
        <f t="shared" si="2"/>
        <v>5.8283190010115504E-3</v>
      </c>
      <c r="M24" s="36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631389.30370000005</v>
      </c>
      <c r="F25" s="25">
        <f>VLOOKUP(C25,RA!B29:I64,8,0)</f>
        <v>104813.21679999999</v>
      </c>
      <c r="G25" s="16">
        <f t="shared" si="0"/>
        <v>526576.08689999999</v>
      </c>
      <c r="H25" s="27">
        <f>RA!J29</f>
        <v>16.600410584370799</v>
      </c>
      <c r="I25" s="20">
        <f>VLOOKUP(B25,RMS!B:D,3,FALSE)</f>
        <v>631389.30158141605</v>
      </c>
      <c r="J25" s="21">
        <f>VLOOKUP(B25,RMS!B:E,4,FALSE)</f>
        <v>526576.05077962205</v>
      </c>
      <c r="K25" s="22">
        <f t="shared" si="1"/>
        <v>2.1185840014368296E-3</v>
      </c>
      <c r="L25" s="22">
        <f t="shared" si="2"/>
        <v>3.6120377946645021E-2</v>
      </c>
      <c r="M25" s="36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1551152.1621999999</v>
      </c>
      <c r="F26" s="25">
        <f>VLOOKUP(C26,RA!B30:I65,8,0)</f>
        <v>200514.19209999999</v>
      </c>
      <c r="G26" s="16">
        <f t="shared" si="0"/>
        <v>1350637.9701</v>
      </c>
      <c r="H26" s="27">
        <f>RA!J30</f>
        <v>12.9267906132182</v>
      </c>
      <c r="I26" s="20">
        <f>VLOOKUP(B26,RMS!B:D,3,FALSE)</f>
        <v>1551152.19255752</v>
      </c>
      <c r="J26" s="21">
        <f>VLOOKUP(B26,RMS!B:E,4,FALSE)</f>
        <v>1350637.95091545</v>
      </c>
      <c r="K26" s="22">
        <f t="shared" si="1"/>
        <v>-3.0357520096004009E-2</v>
      </c>
      <c r="L26" s="22">
        <f t="shared" si="2"/>
        <v>1.9184550037607551E-2</v>
      </c>
      <c r="M26" s="36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850489.75879999995</v>
      </c>
      <c r="F27" s="25">
        <f>VLOOKUP(C27,RA!B31:I66,8,0)</f>
        <v>28111.216199999999</v>
      </c>
      <c r="G27" s="16">
        <f t="shared" si="0"/>
        <v>822378.54259999993</v>
      </c>
      <c r="H27" s="27">
        <f>RA!J31</f>
        <v>3.30529743705128</v>
      </c>
      <c r="I27" s="20">
        <f>VLOOKUP(B27,RMS!B:D,3,FALSE)</f>
        <v>850489.67816017696</v>
      </c>
      <c r="J27" s="21">
        <f>VLOOKUP(B27,RMS!B:E,4,FALSE)</f>
        <v>822378.59481415898</v>
      </c>
      <c r="K27" s="22">
        <f t="shared" si="1"/>
        <v>8.0639822990633547E-2</v>
      </c>
      <c r="L27" s="22">
        <f t="shared" si="2"/>
        <v>-5.2214159048162401E-2</v>
      </c>
      <c r="M27" s="36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146160.7371</v>
      </c>
      <c r="F28" s="25">
        <f>VLOOKUP(C28,RA!B32:I67,8,0)</f>
        <v>40375.903400000003</v>
      </c>
      <c r="G28" s="16">
        <f t="shared" si="0"/>
        <v>105784.83369999999</v>
      </c>
      <c r="H28" s="27">
        <f>RA!J32</f>
        <v>27.624315668561302</v>
      </c>
      <c r="I28" s="20">
        <f>VLOOKUP(B28,RMS!B:D,3,FALSE)</f>
        <v>146160.67595335501</v>
      </c>
      <c r="J28" s="21">
        <f>VLOOKUP(B28,RMS!B:E,4,FALSE)</f>
        <v>105784.819968814</v>
      </c>
      <c r="K28" s="22">
        <f t="shared" si="1"/>
        <v>6.1146644991822541E-2</v>
      </c>
      <c r="L28" s="22">
        <f t="shared" si="2"/>
        <v>1.3731185987126082E-2</v>
      </c>
      <c r="M28" s="36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6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6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173575.95970000001</v>
      </c>
      <c r="F31" s="25">
        <f>VLOOKUP(C31,RA!B35:I70,8,0)</f>
        <v>24862.0105</v>
      </c>
      <c r="G31" s="16">
        <f t="shared" si="0"/>
        <v>148713.9492</v>
      </c>
      <c r="H31" s="27">
        <f>RA!J35</f>
        <v>14.323418140951199</v>
      </c>
      <c r="I31" s="20">
        <f>VLOOKUP(B31,RMS!B:D,3,FALSE)</f>
        <v>173575.9596</v>
      </c>
      <c r="J31" s="21">
        <f>VLOOKUP(B31,RMS!B:E,4,FALSE)</f>
        <v>148713.9559</v>
      </c>
      <c r="K31" s="22">
        <f t="shared" si="1"/>
        <v>1.0000000474974513E-4</v>
      </c>
      <c r="L31" s="22">
        <f t="shared" si="2"/>
        <v>-6.6999999980907887E-3</v>
      </c>
      <c r="M31" s="36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6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6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6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380203.76089999999</v>
      </c>
      <c r="F35" s="25">
        <f>VLOOKUP(C35,RA!B8:I74,8,0)</f>
        <v>20936.545999999998</v>
      </c>
      <c r="G35" s="16">
        <f t="shared" si="0"/>
        <v>359267.21490000002</v>
      </c>
      <c r="H35" s="27">
        <f>RA!J39</f>
        <v>5.5066646238427603</v>
      </c>
      <c r="I35" s="20">
        <f>VLOOKUP(B35,RMS!B:D,3,FALSE)</f>
        <v>380203.76068376098</v>
      </c>
      <c r="J35" s="21">
        <f>VLOOKUP(B35,RMS!B:E,4,FALSE)</f>
        <v>359267.21324786299</v>
      </c>
      <c r="K35" s="22">
        <f t="shared" si="1"/>
        <v>2.1623901557177305E-4</v>
      </c>
      <c r="L35" s="22">
        <f t="shared" si="2"/>
        <v>1.6521370271220803E-3</v>
      </c>
      <c r="M35" s="36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908131.39879999997</v>
      </c>
      <c r="F36" s="25">
        <f>VLOOKUP(C36,RA!B8:I75,8,0)</f>
        <v>53707.354200000002</v>
      </c>
      <c r="G36" s="16">
        <f t="shared" si="0"/>
        <v>854424.04459999991</v>
      </c>
      <c r="H36" s="27">
        <f>RA!J40</f>
        <v>5.9140510140898801</v>
      </c>
      <c r="I36" s="20">
        <f>VLOOKUP(B36,RMS!B:D,3,FALSE)</f>
        <v>908131.38986324798</v>
      </c>
      <c r="J36" s="21">
        <f>VLOOKUP(B36,RMS!B:E,4,FALSE)</f>
        <v>854424.01563418796</v>
      </c>
      <c r="K36" s="22">
        <f t="shared" si="1"/>
        <v>8.9367519831284881E-3</v>
      </c>
      <c r="L36" s="22">
        <f t="shared" si="2"/>
        <v>2.8965811943635345E-2</v>
      </c>
      <c r="M36" s="36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6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6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6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52433.067300000002</v>
      </c>
      <c r="F40" s="25">
        <f>VLOOKUP(C40,RA!B8:I78,8,0)</f>
        <v>4508.7530999999999</v>
      </c>
      <c r="G40" s="16">
        <f t="shared" si="0"/>
        <v>47924.314200000001</v>
      </c>
      <c r="H40" s="27">
        <f>RA!J43</f>
        <v>0</v>
      </c>
      <c r="I40" s="20">
        <f>VLOOKUP(B40,RMS!B:D,3,FALSE)</f>
        <v>52433.066787686301</v>
      </c>
      <c r="J40" s="21">
        <f>VLOOKUP(B40,RMS!B:E,4,FALSE)</f>
        <v>47924.314424022399</v>
      </c>
      <c r="K40" s="22">
        <f t="shared" si="1"/>
        <v>5.1231370161985978E-4</v>
      </c>
      <c r="L40" s="22">
        <f t="shared" si="2"/>
        <v>-2.2402239846996963E-4</v>
      </c>
      <c r="M40" s="36"/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workbookViewId="0">
      <selection sqref="A1:W44"/>
    </sheetView>
  </sheetViews>
  <sheetFormatPr defaultRowHeight="11.25" x14ac:dyDescent="0.15"/>
  <cols>
    <col min="1" max="1" width="7.75" style="35" customWidth="1"/>
    <col min="2" max="3" width="9" style="35"/>
    <col min="4" max="4" width="11.5" style="35" bestFit="1" customWidth="1"/>
    <col min="5" max="5" width="10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56" t="s">
        <v>47</v>
      </c>
      <c r="W1" s="46"/>
    </row>
    <row r="2" spans="1:23" ht="12.7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56"/>
      <c r="W2" s="46"/>
    </row>
    <row r="3" spans="1:23" ht="23.25" thickBot="1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57" t="s">
        <v>48</v>
      </c>
      <c r="W3" s="46"/>
    </row>
    <row r="4" spans="1:23" ht="15" thickTop="1" thickBo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55"/>
      <c r="W4" s="46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7" t="s">
        <v>4</v>
      </c>
      <c r="C6" s="48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9" t="s">
        <v>5</v>
      </c>
      <c r="B7" s="50"/>
      <c r="C7" s="51"/>
      <c r="D7" s="65">
        <v>20959404.686000001</v>
      </c>
      <c r="E7" s="65">
        <v>24369202</v>
      </c>
      <c r="F7" s="66">
        <v>86.007759654994103</v>
      </c>
      <c r="G7" s="65">
        <v>15861612.7019</v>
      </c>
      <c r="H7" s="66">
        <v>32.139178278444298</v>
      </c>
      <c r="I7" s="65">
        <v>2511718.2083000001</v>
      </c>
      <c r="J7" s="66">
        <v>11.983728764861899</v>
      </c>
      <c r="K7" s="65">
        <v>1425745.7102000001</v>
      </c>
      <c r="L7" s="66">
        <v>8.9886554223406101</v>
      </c>
      <c r="M7" s="66">
        <v>0.76168736846324603</v>
      </c>
      <c r="N7" s="65">
        <v>37422592.846600004</v>
      </c>
      <c r="O7" s="65">
        <v>4255001671.0098</v>
      </c>
      <c r="P7" s="65">
        <v>1153774</v>
      </c>
      <c r="Q7" s="65">
        <v>974095</v>
      </c>
      <c r="R7" s="66">
        <v>18.4457368121179</v>
      </c>
      <c r="S7" s="65">
        <v>18.165953372150899</v>
      </c>
      <c r="T7" s="65">
        <v>16.901008793392801</v>
      </c>
      <c r="U7" s="67">
        <v>6.96327108654393</v>
      </c>
      <c r="V7" s="55"/>
      <c r="W7" s="55"/>
    </row>
    <row r="8" spans="1:23" ht="14.25" thickBot="1" x14ac:dyDescent="0.2">
      <c r="A8" s="52">
        <v>41853</v>
      </c>
      <c r="B8" s="42" t="s">
        <v>6</v>
      </c>
      <c r="C8" s="43"/>
      <c r="D8" s="68">
        <v>646112.96620000002</v>
      </c>
      <c r="E8" s="68">
        <v>715326</v>
      </c>
      <c r="F8" s="69">
        <v>90.324267005533102</v>
      </c>
      <c r="G8" s="68">
        <v>442485.62420000002</v>
      </c>
      <c r="H8" s="69">
        <v>46.018973467929499</v>
      </c>
      <c r="I8" s="68">
        <v>158040.69560000001</v>
      </c>
      <c r="J8" s="69">
        <v>24.4602265962079</v>
      </c>
      <c r="K8" s="68">
        <v>88930.015700000004</v>
      </c>
      <c r="L8" s="69">
        <v>20.0978316212606</v>
      </c>
      <c r="M8" s="69">
        <v>0.77713558640471503</v>
      </c>
      <c r="N8" s="68">
        <v>1176408.4979999999</v>
      </c>
      <c r="O8" s="68">
        <v>161815087.9258</v>
      </c>
      <c r="P8" s="68">
        <v>28816</v>
      </c>
      <c r="Q8" s="68">
        <v>23768</v>
      </c>
      <c r="R8" s="69">
        <v>21.238640188488699</v>
      </c>
      <c r="S8" s="68">
        <v>22.4220213145475</v>
      </c>
      <c r="T8" s="68">
        <v>22.311323283406299</v>
      </c>
      <c r="U8" s="70">
        <v>0.49370228307380098</v>
      </c>
      <c r="V8" s="55"/>
      <c r="W8" s="55"/>
    </row>
    <row r="9" spans="1:23" ht="12" customHeight="1" thickBot="1" x14ac:dyDescent="0.2">
      <c r="A9" s="53"/>
      <c r="B9" s="42" t="s">
        <v>7</v>
      </c>
      <c r="C9" s="43"/>
      <c r="D9" s="68">
        <v>115068.3131</v>
      </c>
      <c r="E9" s="68">
        <v>141726</v>
      </c>
      <c r="F9" s="69">
        <v>81.190687029902804</v>
      </c>
      <c r="G9" s="68">
        <v>95413.158500000005</v>
      </c>
      <c r="H9" s="69">
        <v>20.600046061780901</v>
      </c>
      <c r="I9" s="68">
        <v>25531.986700000001</v>
      </c>
      <c r="J9" s="69">
        <v>22.188546970190998</v>
      </c>
      <c r="K9" s="68">
        <v>19614.294000000002</v>
      </c>
      <c r="L9" s="69">
        <v>20.557221151000899</v>
      </c>
      <c r="M9" s="69">
        <v>0.30170306920045098</v>
      </c>
      <c r="N9" s="68">
        <v>206853.44330000001</v>
      </c>
      <c r="O9" s="68">
        <v>27354757.5568</v>
      </c>
      <c r="P9" s="68">
        <v>6354</v>
      </c>
      <c r="Q9" s="68">
        <v>5128</v>
      </c>
      <c r="R9" s="69">
        <v>23.907956318252701</v>
      </c>
      <c r="S9" s="68">
        <v>18.109586575385599</v>
      </c>
      <c r="T9" s="68">
        <v>17.898816341653699</v>
      </c>
      <c r="U9" s="70">
        <v>1.16385999677317</v>
      </c>
      <c r="V9" s="55"/>
      <c r="W9" s="55"/>
    </row>
    <row r="10" spans="1:23" ht="14.25" thickBot="1" x14ac:dyDescent="0.2">
      <c r="A10" s="53"/>
      <c r="B10" s="42" t="s">
        <v>8</v>
      </c>
      <c r="C10" s="43"/>
      <c r="D10" s="68">
        <v>217444.58670000001</v>
      </c>
      <c r="E10" s="68">
        <v>236242</v>
      </c>
      <c r="F10" s="69">
        <v>92.043153503610696</v>
      </c>
      <c r="G10" s="68">
        <v>151253.53260000001</v>
      </c>
      <c r="H10" s="69">
        <v>43.761658297956401</v>
      </c>
      <c r="I10" s="68">
        <v>54549.5893</v>
      </c>
      <c r="J10" s="69">
        <v>25.086662366656199</v>
      </c>
      <c r="K10" s="68">
        <v>32002.351699999999</v>
      </c>
      <c r="L10" s="69">
        <v>21.158085467420001</v>
      </c>
      <c r="M10" s="69">
        <v>0.70454939722445498</v>
      </c>
      <c r="N10" s="68">
        <v>380732.81439999997</v>
      </c>
      <c r="O10" s="68">
        <v>41670739.182099998</v>
      </c>
      <c r="P10" s="68">
        <v>114297</v>
      </c>
      <c r="Q10" s="68">
        <v>95018</v>
      </c>
      <c r="R10" s="69">
        <v>20.289839819823602</v>
      </c>
      <c r="S10" s="68">
        <v>1.90245226646369</v>
      </c>
      <c r="T10" s="68">
        <v>1.71849783935675</v>
      </c>
      <c r="U10" s="70">
        <v>9.6693320694385392</v>
      </c>
      <c r="V10" s="55"/>
      <c r="W10" s="55"/>
    </row>
    <row r="11" spans="1:23" ht="14.25" thickBot="1" x14ac:dyDescent="0.2">
      <c r="A11" s="53"/>
      <c r="B11" s="42" t="s">
        <v>9</v>
      </c>
      <c r="C11" s="43"/>
      <c r="D11" s="68">
        <v>53667.963400000001</v>
      </c>
      <c r="E11" s="68">
        <v>55907</v>
      </c>
      <c r="F11" s="69">
        <v>95.995069311535204</v>
      </c>
      <c r="G11" s="68">
        <v>37008.592799999999</v>
      </c>
      <c r="H11" s="69">
        <v>45.014871789451</v>
      </c>
      <c r="I11" s="68">
        <v>10720.421200000001</v>
      </c>
      <c r="J11" s="69">
        <v>19.97545746258</v>
      </c>
      <c r="K11" s="68">
        <v>6237.14</v>
      </c>
      <c r="L11" s="69">
        <v>16.8532211794878</v>
      </c>
      <c r="M11" s="69">
        <v>0.71880400311681303</v>
      </c>
      <c r="N11" s="68">
        <v>98615.143599999996</v>
      </c>
      <c r="O11" s="68">
        <v>17201873.5394</v>
      </c>
      <c r="P11" s="68">
        <v>3283</v>
      </c>
      <c r="Q11" s="68">
        <v>2615</v>
      </c>
      <c r="R11" s="69">
        <v>25.5449330783939</v>
      </c>
      <c r="S11" s="68">
        <v>16.347232226622001</v>
      </c>
      <c r="T11" s="68">
        <v>17.188214225621401</v>
      </c>
      <c r="U11" s="70">
        <v>-5.14449166281406</v>
      </c>
      <c r="V11" s="55"/>
      <c r="W11" s="55"/>
    </row>
    <row r="12" spans="1:23" ht="14.25" thickBot="1" x14ac:dyDescent="0.2">
      <c r="A12" s="53"/>
      <c r="B12" s="42" t="s">
        <v>10</v>
      </c>
      <c r="C12" s="43"/>
      <c r="D12" s="68">
        <v>184718.19949999999</v>
      </c>
      <c r="E12" s="68">
        <v>177565</v>
      </c>
      <c r="F12" s="69">
        <v>104.028496325289</v>
      </c>
      <c r="G12" s="68">
        <v>119265.81479999999</v>
      </c>
      <c r="H12" s="69">
        <v>54.879417718948901</v>
      </c>
      <c r="I12" s="68">
        <v>32100.49</v>
      </c>
      <c r="J12" s="69">
        <v>17.378087317270499</v>
      </c>
      <c r="K12" s="68">
        <v>9311.3384999999998</v>
      </c>
      <c r="L12" s="69">
        <v>7.8072149304596898</v>
      </c>
      <c r="M12" s="69">
        <v>2.4474624673992902</v>
      </c>
      <c r="N12" s="68">
        <v>336826.14010000002</v>
      </c>
      <c r="O12" s="68">
        <v>51106021.966799997</v>
      </c>
      <c r="P12" s="68">
        <v>2251</v>
      </c>
      <c r="Q12" s="68">
        <v>1968</v>
      </c>
      <c r="R12" s="69">
        <v>14.380081300813</v>
      </c>
      <c r="S12" s="68">
        <v>82.060506219458006</v>
      </c>
      <c r="T12" s="68">
        <v>77.290620223577307</v>
      </c>
      <c r="U12" s="70">
        <v>5.8126451025350203</v>
      </c>
      <c r="V12" s="55"/>
      <c r="W12" s="55"/>
    </row>
    <row r="13" spans="1:23" ht="14.25" thickBot="1" x14ac:dyDescent="0.2">
      <c r="A13" s="53"/>
      <c r="B13" s="42" t="s">
        <v>11</v>
      </c>
      <c r="C13" s="43"/>
      <c r="D13" s="68">
        <v>315929.68449999997</v>
      </c>
      <c r="E13" s="68">
        <v>352828</v>
      </c>
      <c r="F13" s="69">
        <v>89.542123782692997</v>
      </c>
      <c r="G13" s="68">
        <v>264120.67050000001</v>
      </c>
      <c r="H13" s="69">
        <v>19.615660486519999</v>
      </c>
      <c r="I13" s="68">
        <v>87321.077399999995</v>
      </c>
      <c r="J13" s="69">
        <v>27.639402589913999</v>
      </c>
      <c r="K13" s="68">
        <v>62355.844700000001</v>
      </c>
      <c r="L13" s="69">
        <v>23.6088468887936</v>
      </c>
      <c r="M13" s="69">
        <v>0.40036716397813499</v>
      </c>
      <c r="N13" s="68">
        <v>566125.08770000003</v>
      </c>
      <c r="O13" s="68">
        <v>81254724.398499995</v>
      </c>
      <c r="P13" s="68">
        <v>12907</v>
      </c>
      <c r="Q13" s="68">
        <v>10598</v>
      </c>
      <c r="R13" s="69">
        <v>21.7871296471032</v>
      </c>
      <c r="S13" s="68">
        <v>24.477390911908302</v>
      </c>
      <c r="T13" s="68">
        <v>23.607794225325499</v>
      </c>
      <c r="U13" s="70">
        <v>3.5526526896282702</v>
      </c>
      <c r="V13" s="55"/>
      <c r="W13" s="55"/>
    </row>
    <row r="14" spans="1:23" ht="14.25" thickBot="1" x14ac:dyDescent="0.2">
      <c r="A14" s="53"/>
      <c r="B14" s="42" t="s">
        <v>12</v>
      </c>
      <c r="C14" s="43"/>
      <c r="D14" s="68">
        <v>173271.70970000001</v>
      </c>
      <c r="E14" s="68">
        <v>179012</v>
      </c>
      <c r="F14" s="69">
        <v>96.793348881639204</v>
      </c>
      <c r="G14" s="68">
        <v>142621.10250000001</v>
      </c>
      <c r="H14" s="69">
        <v>21.4909341343789</v>
      </c>
      <c r="I14" s="68">
        <v>16943.8452</v>
      </c>
      <c r="J14" s="69">
        <v>9.7787718660687997</v>
      </c>
      <c r="K14" s="68">
        <v>6652.4908999999998</v>
      </c>
      <c r="L14" s="69">
        <v>4.6644506201317597</v>
      </c>
      <c r="M14" s="69">
        <v>1.5469926159538201</v>
      </c>
      <c r="N14" s="68">
        <v>328499.96340000001</v>
      </c>
      <c r="O14" s="68">
        <v>38720745.503799997</v>
      </c>
      <c r="P14" s="68">
        <v>3317</v>
      </c>
      <c r="Q14" s="68">
        <v>2747</v>
      </c>
      <c r="R14" s="69">
        <v>20.749908991627201</v>
      </c>
      <c r="S14" s="68">
        <v>52.237476545070898</v>
      </c>
      <c r="T14" s="68">
        <v>56.508283108846001</v>
      </c>
      <c r="U14" s="70">
        <v>-8.1757520581804606</v>
      </c>
      <c r="V14" s="55"/>
      <c r="W14" s="55"/>
    </row>
    <row r="15" spans="1:23" ht="14.25" thickBot="1" x14ac:dyDescent="0.2">
      <c r="A15" s="53"/>
      <c r="B15" s="42" t="s">
        <v>13</v>
      </c>
      <c r="C15" s="43"/>
      <c r="D15" s="68">
        <v>114446.29429999999</v>
      </c>
      <c r="E15" s="68">
        <v>106217</v>
      </c>
      <c r="F15" s="69">
        <v>107.74762448572299</v>
      </c>
      <c r="G15" s="68">
        <v>87975.328999999998</v>
      </c>
      <c r="H15" s="69">
        <v>30.089077927744999</v>
      </c>
      <c r="I15" s="68">
        <v>28373.324400000001</v>
      </c>
      <c r="J15" s="69">
        <v>24.791824474127999</v>
      </c>
      <c r="K15" s="68">
        <v>6637.9759999999997</v>
      </c>
      <c r="L15" s="69">
        <v>7.5452698790134702</v>
      </c>
      <c r="M15" s="69">
        <v>3.2743939417677899</v>
      </c>
      <c r="N15" s="68">
        <v>209473.14679999999</v>
      </c>
      <c r="O15" s="68">
        <v>30226941.6952</v>
      </c>
      <c r="P15" s="68">
        <v>4876</v>
      </c>
      <c r="Q15" s="68">
        <v>4050</v>
      </c>
      <c r="R15" s="69">
        <v>20.395061728395099</v>
      </c>
      <c r="S15" s="68">
        <v>23.471348297785099</v>
      </c>
      <c r="T15" s="68">
        <v>23.4634203703704</v>
      </c>
      <c r="U15" s="70">
        <v>3.3777043031851001E-2</v>
      </c>
      <c r="V15" s="55"/>
      <c r="W15" s="55"/>
    </row>
    <row r="16" spans="1:23" ht="14.25" thickBot="1" x14ac:dyDescent="0.2">
      <c r="A16" s="53"/>
      <c r="B16" s="42" t="s">
        <v>14</v>
      </c>
      <c r="C16" s="43"/>
      <c r="D16" s="68">
        <v>1223921.8976</v>
      </c>
      <c r="E16" s="68">
        <v>1281451</v>
      </c>
      <c r="F16" s="69">
        <v>95.510627999041702</v>
      </c>
      <c r="G16" s="68">
        <v>896877.66980000003</v>
      </c>
      <c r="H16" s="69">
        <v>36.4647530886715</v>
      </c>
      <c r="I16" s="68">
        <v>98908.956699999995</v>
      </c>
      <c r="J16" s="69">
        <v>8.0813127777149401</v>
      </c>
      <c r="K16" s="68">
        <v>25091.0507</v>
      </c>
      <c r="L16" s="69">
        <v>2.7976001125766898</v>
      </c>
      <c r="M16" s="69">
        <v>2.9420013885667999</v>
      </c>
      <c r="N16" s="68">
        <v>2133787.7751000002</v>
      </c>
      <c r="O16" s="68">
        <v>220313192.5275</v>
      </c>
      <c r="P16" s="68">
        <v>75679</v>
      </c>
      <c r="Q16" s="68">
        <v>61181</v>
      </c>
      <c r="R16" s="69">
        <v>23.6968993641817</v>
      </c>
      <c r="S16" s="68">
        <v>16.172543210137601</v>
      </c>
      <c r="T16" s="68">
        <v>14.871706534708499</v>
      </c>
      <c r="U16" s="70">
        <v>8.0434886370478509</v>
      </c>
      <c r="V16" s="55"/>
      <c r="W16" s="55"/>
    </row>
    <row r="17" spans="1:23" ht="12" thickBot="1" x14ac:dyDescent="0.2">
      <c r="A17" s="53"/>
      <c r="B17" s="42" t="s">
        <v>15</v>
      </c>
      <c r="C17" s="43"/>
      <c r="D17" s="68">
        <v>686163.50749999995</v>
      </c>
      <c r="E17" s="68">
        <v>744557</v>
      </c>
      <c r="F17" s="69">
        <v>92.157283794256202</v>
      </c>
      <c r="G17" s="68">
        <v>438778.73540000001</v>
      </c>
      <c r="H17" s="69">
        <v>56.3803010814731</v>
      </c>
      <c r="I17" s="68">
        <v>77109.497499999998</v>
      </c>
      <c r="J17" s="69">
        <v>11.2377730172425</v>
      </c>
      <c r="K17" s="68">
        <v>45427.948499999999</v>
      </c>
      <c r="L17" s="69">
        <v>10.353270301166001</v>
      </c>
      <c r="M17" s="69">
        <v>0.69740215101282899</v>
      </c>
      <c r="N17" s="68">
        <v>1167081.0759999999</v>
      </c>
      <c r="O17" s="68">
        <v>210991133.57699999</v>
      </c>
      <c r="P17" s="68">
        <v>19478</v>
      </c>
      <c r="Q17" s="68">
        <v>14256</v>
      </c>
      <c r="R17" s="69">
        <v>36.630190796857498</v>
      </c>
      <c r="S17" s="68">
        <v>35.227616156689599</v>
      </c>
      <c r="T17" s="68">
        <v>33.734397341470299</v>
      </c>
      <c r="U17" s="70">
        <v>4.2387733776183598</v>
      </c>
      <c r="V17" s="37"/>
      <c r="W17" s="37"/>
    </row>
    <row r="18" spans="1:23" ht="12" thickBot="1" x14ac:dyDescent="0.2">
      <c r="A18" s="53"/>
      <c r="B18" s="42" t="s">
        <v>16</v>
      </c>
      <c r="C18" s="43"/>
      <c r="D18" s="68">
        <v>3468848.8703999999</v>
      </c>
      <c r="E18" s="68">
        <v>2241162</v>
      </c>
      <c r="F18" s="69">
        <v>154.77903294808701</v>
      </c>
      <c r="G18" s="68">
        <v>1650446.0813</v>
      </c>
      <c r="H18" s="69">
        <v>110.176443187269</v>
      </c>
      <c r="I18" s="68">
        <v>535410.245</v>
      </c>
      <c r="J18" s="69">
        <v>15.434810365153201</v>
      </c>
      <c r="K18" s="68">
        <v>138883.36110000001</v>
      </c>
      <c r="L18" s="69">
        <v>8.4148984128343294</v>
      </c>
      <c r="M18" s="69">
        <v>2.8551071975748701</v>
      </c>
      <c r="N18" s="68">
        <v>5628660.6831999999</v>
      </c>
      <c r="O18" s="68">
        <v>527828633.20289999</v>
      </c>
      <c r="P18" s="68">
        <v>127488</v>
      </c>
      <c r="Q18" s="68">
        <v>93014</v>
      </c>
      <c r="R18" s="69">
        <v>37.063237792160301</v>
      </c>
      <c r="S18" s="68">
        <v>27.2092186746988</v>
      </c>
      <c r="T18" s="68">
        <v>23.220287406196899</v>
      </c>
      <c r="U18" s="70">
        <v>14.6602198181129</v>
      </c>
      <c r="V18" s="37"/>
      <c r="W18" s="37"/>
    </row>
    <row r="19" spans="1:23" ht="12" thickBot="1" x14ac:dyDescent="0.2">
      <c r="A19" s="53"/>
      <c r="B19" s="42" t="s">
        <v>17</v>
      </c>
      <c r="C19" s="43"/>
      <c r="D19" s="68">
        <v>484580.14429999999</v>
      </c>
      <c r="E19" s="68">
        <v>1145372</v>
      </c>
      <c r="F19" s="69">
        <v>42.307664610275097</v>
      </c>
      <c r="G19" s="68">
        <v>535984.7487</v>
      </c>
      <c r="H19" s="69">
        <v>-9.5906841611965508</v>
      </c>
      <c r="I19" s="68">
        <v>67920.656600000002</v>
      </c>
      <c r="J19" s="69">
        <v>14.0163928297382</v>
      </c>
      <c r="K19" s="68">
        <v>18461.180700000001</v>
      </c>
      <c r="L19" s="69">
        <v>3.4443481357961301</v>
      </c>
      <c r="M19" s="69">
        <v>2.6791068623254399</v>
      </c>
      <c r="N19" s="68">
        <v>892960.78839999996</v>
      </c>
      <c r="O19" s="68">
        <v>165986047.69150001</v>
      </c>
      <c r="P19" s="68">
        <v>10407</v>
      </c>
      <c r="Q19" s="68">
        <v>8658</v>
      </c>
      <c r="R19" s="69">
        <v>20.2009702009702</v>
      </c>
      <c r="S19" s="68">
        <v>46.562904227923497</v>
      </c>
      <c r="T19" s="68">
        <v>47.168011561561599</v>
      </c>
      <c r="U19" s="70">
        <v>-1.29954809235281</v>
      </c>
      <c r="V19" s="37"/>
      <c r="W19" s="37"/>
    </row>
    <row r="20" spans="1:23" ht="12" thickBot="1" x14ac:dyDescent="0.2">
      <c r="A20" s="53"/>
      <c r="B20" s="42" t="s">
        <v>18</v>
      </c>
      <c r="C20" s="43"/>
      <c r="D20" s="68">
        <v>892409.67050000001</v>
      </c>
      <c r="E20" s="68">
        <v>1531229</v>
      </c>
      <c r="F20" s="69">
        <v>58.280614493325302</v>
      </c>
      <c r="G20" s="68">
        <v>968823.45810000005</v>
      </c>
      <c r="H20" s="69">
        <v>-7.8872767748479404</v>
      </c>
      <c r="I20" s="68">
        <v>96187.323799999998</v>
      </c>
      <c r="J20" s="69">
        <v>10.778382056988301</v>
      </c>
      <c r="K20" s="68">
        <v>23313.9228</v>
      </c>
      <c r="L20" s="69">
        <v>2.4064160095505902</v>
      </c>
      <c r="M20" s="69">
        <v>3.1257460027276101</v>
      </c>
      <c r="N20" s="68">
        <v>1627334.2749999999</v>
      </c>
      <c r="O20" s="68">
        <v>243162066.97569999</v>
      </c>
      <c r="P20" s="68">
        <v>42256</v>
      </c>
      <c r="Q20" s="68">
        <v>36074</v>
      </c>
      <c r="R20" s="69">
        <v>17.1369961745301</v>
      </c>
      <c r="S20" s="68">
        <v>21.1191232132715</v>
      </c>
      <c r="T20" s="68">
        <v>20.372695140544401</v>
      </c>
      <c r="U20" s="70">
        <v>3.5343705569082999</v>
      </c>
      <c r="V20" s="37"/>
      <c r="W20" s="37"/>
    </row>
    <row r="21" spans="1:23" ht="12" thickBot="1" x14ac:dyDescent="0.2">
      <c r="A21" s="53"/>
      <c r="B21" s="42" t="s">
        <v>19</v>
      </c>
      <c r="C21" s="43"/>
      <c r="D21" s="68">
        <v>366657.90399999998</v>
      </c>
      <c r="E21" s="68">
        <v>444823</v>
      </c>
      <c r="F21" s="69">
        <v>82.427820503885798</v>
      </c>
      <c r="G21" s="68">
        <v>334332.20329999999</v>
      </c>
      <c r="H21" s="69">
        <v>9.6687367776515902</v>
      </c>
      <c r="I21" s="68">
        <v>61804.461900000002</v>
      </c>
      <c r="J21" s="69">
        <v>16.856165168063601</v>
      </c>
      <c r="K21" s="68">
        <v>22229.305899999999</v>
      </c>
      <c r="L21" s="69">
        <v>6.6488677072047997</v>
      </c>
      <c r="M21" s="69">
        <v>1.7803145171527801</v>
      </c>
      <c r="N21" s="68">
        <v>686376.39139999996</v>
      </c>
      <c r="O21" s="68">
        <v>97248997.228799999</v>
      </c>
      <c r="P21" s="68">
        <v>32365</v>
      </c>
      <c r="Q21" s="68">
        <v>28350</v>
      </c>
      <c r="R21" s="69">
        <v>14.162257495590801</v>
      </c>
      <c r="S21" s="68">
        <v>11.328839919666301</v>
      </c>
      <c r="T21" s="68">
        <v>11.2775480564374</v>
      </c>
      <c r="U21" s="70">
        <v>0.45275477094416899</v>
      </c>
      <c r="V21" s="37"/>
      <c r="W21" s="37"/>
    </row>
    <row r="22" spans="1:23" ht="12" thickBot="1" x14ac:dyDescent="0.2">
      <c r="A22" s="53"/>
      <c r="B22" s="42" t="s">
        <v>20</v>
      </c>
      <c r="C22" s="43"/>
      <c r="D22" s="68">
        <v>1558152.1412</v>
      </c>
      <c r="E22" s="68">
        <v>1606533</v>
      </c>
      <c r="F22" s="69">
        <v>96.988492685802299</v>
      </c>
      <c r="G22" s="68">
        <v>1199467.4656</v>
      </c>
      <c r="H22" s="69">
        <v>29.903660239802999</v>
      </c>
      <c r="I22" s="68">
        <v>191469.4915</v>
      </c>
      <c r="J22" s="69">
        <v>12.2882410797537</v>
      </c>
      <c r="K22" s="68">
        <v>146419.99470000001</v>
      </c>
      <c r="L22" s="69">
        <v>12.207083468225401</v>
      </c>
      <c r="M22" s="69">
        <v>0.30767312136776098</v>
      </c>
      <c r="N22" s="68">
        <v>2831278.9627</v>
      </c>
      <c r="O22" s="68">
        <v>298277592.22649997</v>
      </c>
      <c r="P22" s="68">
        <v>93670</v>
      </c>
      <c r="Q22" s="68">
        <v>77877</v>
      </c>
      <c r="R22" s="69">
        <v>20.279414974896302</v>
      </c>
      <c r="S22" s="68">
        <v>16.634484266040399</v>
      </c>
      <c r="T22" s="68">
        <v>16.347918146564499</v>
      </c>
      <c r="U22" s="70">
        <v>1.7227231989448</v>
      </c>
      <c r="V22" s="37"/>
      <c r="W22" s="37"/>
    </row>
    <row r="23" spans="1:23" ht="12" thickBot="1" x14ac:dyDescent="0.2">
      <c r="A23" s="53"/>
      <c r="B23" s="42" t="s">
        <v>21</v>
      </c>
      <c r="C23" s="43"/>
      <c r="D23" s="68">
        <v>3088017.3824999998</v>
      </c>
      <c r="E23" s="68">
        <v>3361193</v>
      </c>
      <c r="F23" s="69">
        <v>91.872658978523404</v>
      </c>
      <c r="G23" s="68">
        <v>2393865.2991999998</v>
      </c>
      <c r="H23" s="69">
        <v>28.997123753453302</v>
      </c>
      <c r="I23" s="68">
        <v>123879.818</v>
      </c>
      <c r="J23" s="69">
        <v>4.0116295556506598</v>
      </c>
      <c r="K23" s="68">
        <v>121601.3487</v>
      </c>
      <c r="L23" s="69">
        <v>5.0797072308386602</v>
      </c>
      <c r="M23" s="69">
        <v>1.8737204186947E-2</v>
      </c>
      <c r="N23" s="68">
        <v>5794226.6272</v>
      </c>
      <c r="O23" s="68">
        <v>615770327.1473</v>
      </c>
      <c r="P23" s="68">
        <v>100495</v>
      </c>
      <c r="Q23" s="68">
        <v>85331</v>
      </c>
      <c r="R23" s="69">
        <v>17.770798420269301</v>
      </c>
      <c r="S23" s="68">
        <v>30.728069879098499</v>
      </c>
      <c r="T23" s="68">
        <v>31.714256773036801</v>
      </c>
      <c r="U23" s="70">
        <v>-3.2094007134796101</v>
      </c>
      <c r="V23" s="37"/>
      <c r="W23" s="37"/>
    </row>
    <row r="24" spans="1:23" ht="12" thickBot="1" x14ac:dyDescent="0.2">
      <c r="A24" s="53"/>
      <c r="B24" s="42" t="s">
        <v>22</v>
      </c>
      <c r="C24" s="43"/>
      <c r="D24" s="68">
        <v>334063.19669999997</v>
      </c>
      <c r="E24" s="68">
        <v>444844</v>
      </c>
      <c r="F24" s="69">
        <v>75.096707317621494</v>
      </c>
      <c r="G24" s="68">
        <v>339155.69679999998</v>
      </c>
      <c r="H24" s="69">
        <v>-1.5015227955917601</v>
      </c>
      <c r="I24" s="68">
        <v>66627.388000000006</v>
      </c>
      <c r="J24" s="69">
        <v>19.944546019486701</v>
      </c>
      <c r="K24" s="68">
        <v>52100.700900000003</v>
      </c>
      <c r="L24" s="69">
        <v>15.361882873140599</v>
      </c>
      <c r="M24" s="69">
        <v>0.27881941795527698</v>
      </c>
      <c r="N24" s="68">
        <v>612372.16630000004</v>
      </c>
      <c r="O24" s="68">
        <v>67357540.968999997</v>
      </c>
      <c r="P24" s="68">
        <v>33903</v>
      </c>
      <c r="Q24" s="68">
        <v>28720</v>
      </c>
      <c r="R24" s="69">
        <v>18.046657381615599</v>
      </c>
      <c r="S24" s="68">
        <v>9.8534995929563802</v>
      </c>
      <c r="T24" s="68">
        <v>9.6904237325905296</v>
      </c>
      <c r="U24" s="70">
        <v>1.65500448675532</v>
      </c>
      <c r="V24" s="37"/>
      <c r="W24" s="37"/>
    </row>
    <row r="25" spans="1:23" ht="12" thickBot="1" x14ac:dyDescent="0.2">
      <c r="A25" s="53"/>
      <c r="B25" s="42" t="s">
        <v>23</v>
      </c>
      <c r="C25" s="43"/>
      <c r="D25" s="68">
        <v>309483.31559999997</v>
      </c>
      <c r="E25" s="68">
        <v>337283</v>
      </c>
      <c r="F25" s="69">
        <v>91.757757017104296</v>
      </c>
      <c r="G25" s="68">
        <v>226808.67069999999</v>
      </c>
      <c r="H25" s="69">
        <v>36.451271745846903</v>
      </c>
      <c r="I25" s="68">
        <v>25570.1476</v>
      </c>
      <c r="J25" s="69">
        <v>8.2622055248525399</v>
      </c>
      <c r="K25" s="68">
        <v>21661.4031</v>
      </c>
      <c r="L25" s="69">
        <v>9.5505180790250996</v>
      </c>
      <c r="M25" s="69">
        <v>0.18044742909567099</v>
      </c>
      <c r="N25" s="68">
        <v>560802.22600000002</v>
      </c>
      <c r="O25" s="68">
        <v>65437162.119800001</v>
      </c>
      <c r="P25" s="68">
        <v>23619</v>
      </c>
      <c r="Q25" s="68">
        <v>20850</v>
      </c>
      <c r="R25" s="69">
        <v>13.2805755395683</v>
      </c>
      <c r="S25" s="68">
        <v>13.103150666835999</v>
      </c>
      <c r="T25" s="68">
        <v>12.053664767386101</v>
      </c>
      <c r="U25" s="70">
        <v>8.0094164078122905</v>
      </c>
      <c r="V25" s="37"/>
      <c r="W25" s="37"/>
    </row>
    <row r="26" spans="1:23" ht="12" thickBot="1" x14ac:dyDescent="0.2">
      <c r="A26" s="53"/>
      <c r="B26" s="42" t="s">
        <v>24</v>
      </c>
      <c r="C26" s="43"/>
      <c r="D26" s="68">
        <v>717930.25659999996</v>
      </c>
      <c r="E26" s="68">
        <v>750529</v>
      </c>
      <c r="F26" s="69">
        <v>95.656564449874693</v>
      </c>
      <c r="G26" s="68">
        <v>583061.32429999998</v>
      </c>
      <c r="H26" s="69">
        <v>23.131174488707199</v>
      </c>
      <c r="I26" s="68">
        <v>142233.75090000001</v>
      </c>
      <c r="J26" s="69">
        <v>19.811639026553301</v>
      </c>
      <c r="K26" s="68">
        <v>112883.25290000001</v>
      </c>
      <c r="L26" s="69">
        <v>19.360442580464898</v>
      </c>
      <c r="M26" s="69">
        <v>0.260007549800153</v>
      </c>
      <c r="N26" s="68">
        <v>1398057.1117</v>
      </c>
      <c r="O26" s="68">
        <v>142004685.01769999</v>
      </c>
      <c r="P26" s="68">
        <v>49795</v>
      </c>
      <c r="Q26" s="68">
        <v>44589</v>
      </c>
      <c r="R26" s="69">
        <v>11.675525353786799</v>
      </c>
      <c r="S26" s="68">
        <v>14.417717774877</v>
      </c>
      <c r="T26" s="68">
        <v>15.2532430666756</v>
      </c>
      <c r="U26" s="70">
        <v>-5.7951286385599499</v>
      </c>
      <c r="V26" s="37"/>
      <c r="W26" s="37"/>
    </row>
    <row r="27" spans="1:23" ht="12" thickBot="1" x14ac:dyDescent="0.2">
      <c r="A27" s="53"/>
      <c r="B27" s="42" t="s">
        <v>25</v>
      </c>
      <c r="C27" s="43"/>
      <c r="D27" s="68">
        <v>309974.64350000001</v>
      </c>
      <c r="E27" s="68">
        <v>325801</v>
      </c>
      <c r="F27" s="69">
        <v>95.142324148790195</v>
      </c>
      <c r="G27" s="68">
        <v>232470.38630000001</v>
      </c>
      <c r="H27" s="69">
        <v>33.339410852951303</v>
      </c>
      <c r="I27" s="68">
        <v>100838.0613</v>
      </c>
      <c r="J27" s="69">
        <v>32.531067754901699</v>
      </c>
      <c r="K27" s="68">
        <v>65455.225299999998</v>
      </c>
      <c r="L27" s="69">
        <v>28.156371373483601</v>
      </c>
      <c r="M27" s="69">
        <v>0.54056549095706796</v>
      </c>
      <c r="N27" s="68">
        <v>565309.78500000003</v>
      </c>
      <c r="O27" s="68">
        <v>59290618.588200003</v>
      </c>
      <c r="P27" s="68">
        <v>40401</v>
      </c>
      <c r="Q27" s="68">
        <v>34669</v>
      </c>
      <c r="R27" s="69">
        <v>16.5335025527128</v>
      </c>
      <c r="S27" s="68">
        <v>7.6724497784708303</v>
      </c>
      <c r="T27" s="68">
        <v>7.36494105685194</v>
      </c>
      <c r="U27" s="70">
        <v>4.0079600453269704</v>
      </c>
      <c r="V27" s="37"/>
      <c r="W27" s="37"/>
    </row>
    <row r="28" spans="1:23" ht="12" thickBot="1" x14ac:dyDescent="0.2">
      <c r="A28" s="53"/>
      <c r="B28" s="42" t="s">
        <v>26</v>
      </c>
      <c r="C28" s="43"/>
      <c r="D28" s="68">
        <v>1005005.8897000001</v>
      </c>
      <c r="E28" s="68">
        <v>1320692</v>
      </c>
      <c r="F28" s="69">
        <v>76.096916593725098</v>
      </c>
      <c r="G28" s="68">
        <v>902344.4031</v>
      </c>
      <c r="H28" s="69">
        <v>11.3771954751763</v>
      </c>
      <c r="I28" s="68">
        <v>32347.787400000001</v>
      </c>
      <c r="J28" s="69">
        <v>3.2186664507663698</v>
      </c>
      <c r="K28" s="68">
        <v>20501.4172</v>
      </c>
      <c r="L28" s="69">
        <v>2.2720168850792999</v>
      </c>
      <c r="M28" s="69">
        <v>0.57783177057632895</v>
      </c>
      <c r="N28" s="68">
        <v>1877034.0055</v>
      </c>
      <c r="O28" s="68">
        <v>199583838.7683</v>
      </c>
      <c r="P28" s="68">
        <v>54210</v>
      </c>
      <c r="Q28" s="68">
        <v>48796</v>
      </c>
      <c r="R28" s="69">
        <v>11.095171735388099</v>
      </c>
      <c r="S28" s="68">
        <v>18.539123587898899</v>
      </c>
      <c r="T28" s="68">
        <v>17.870893429789302</v>
      </c>
      <c r="U28" s="70">
        <v>3.6044322966041298</v>
      </c>
      <c r="V28" s="37"/>
      <c r="W28" s="37"/>
    </row>
    <row r="29" spans="1:23" ht="12" thickBot="1" x14ac:dyDescent="0.2">
      <c r="A29" s="53"/>
      <c r="B29" s="42" t="s">
        <v>27</v>
      </c>
      <c r="C29" s="43"/>
      <c r="D29" s="68">
        <v>631389.30370000005</v>
      </c>
      <c r="E29" s="68">
        <v>787089</v>
      </c>
      <c r="F29" s="69">
        <v>80.218285822823105</v>
      </c>
      <c r="G29" s="68">
        <v>639256.72329999995</v>
      </c>
      <c r="H29" s="69">
        <v>-1.2307136261917599</v>
      </c>
      <c r="I29" s="68">
        <v>104813.21679999999</v>
      </c>
      <c r="J29" s="69">
        <v>16.600410584370799</v>
      </c>
      <c r="K29" s="68">
        <v>95519.613800000006</v>
      </c>
      <c r="L29" s="69">
        <v>14.942293184951501</v>
      </c>
      <c r="M29" s="69">
        <v>9.7295232154717998E-2</v>
      </c>
      <c r="N29" s="68">
        <v>1204765.2256</v>
      </c>
      <c r="O29" s="68">
        <v>141659807.7498</v>
      </c>
      <c r="P29" s="68">
        <v>103338</v>
      </c>
      <c r="Q29" s="68">
        <v>97137</v>
      </c>
      <c r="R29" s="69">
        <v>6.3837672565551804</v>
      </c>
      <c r="S29" s="68">
        <v>6.1099431351487299</v>
      </c>
      <c r="T29" s="68">
        <v>5.9027550974396998</v>
      </c>
      <c r="U29" s="70">
        <v>3.3909978067904301</v>
      </c>
      <c r="V29" s="37"/>
      <c r="W29" s="37"/>
    </row>
    <row r="30" spans="1:23" ht="12" thickBot="1" x14ac:dyDescent="0.2">
      <c r="A30" s="53"/>
      <c r="B30" s="42" t="s">
        <v>28</v>
      </c>
      <c r="C30" s="43"/>
      <c r="D30" s="68">
        <v>1551152.1621999999</v>
      </c>
      <c r="E30" s="68">
        <v>1757411</v>
      </c>
      <c r="F30" s="69">
        <v>88.263483169275702</v>
      </c>
      <c r="G30" s="68">
        <v>1253423.6336999999</v>
      </c>
      <c r="H30" s="69">
        <v>23.753224408345599</v>
      </c>
      <c r="I30" s="68">
        <v>200514.19209999999</v>
      </c>
      <c r="J30" s="69">
        <v>12.9267906132182</v>
      </c>
      <c r="K30" s="68">
        <v>181089.22690000001</v>
      </c>
      <c r="L30" s="69">
        <v>14.447567608522</v>
      </c>
      <c r="M30" s="69">
        <v>0.107267370525176</v>
      </c>
      <c r="N30" s="68">
        <v>2890285.5592</v>
      </c>
      <c r="O30" s="68">
        <v>265574880.97240001</v>
      </c>
      <c r="P30" s="68">
        <v>88296</v>
      </c>
      <c r="Q30" s="68">
        <v>77357</v>
      </c>
      <c r="R30" s="69">
        <v>14.1409310081828</v>
      </c>
      <c r="S30" s="68">
        <v>17.567637970010001</v>
      </c>
      <c r="T30" s="68">
        <v>17.311082345489101</v>
      </c>
      <c r="U30" s="70">
        <v>1.46038770242669</v>
      </c>
      <c r="V30" s="37"/>
      <c r="W30" s="37"/>
    </row>
    <row r="31" spans="1:23" ht="12" thickBot="1" x14ac:dyDescent="0.2">
      <c r="A31" s="53"/>
      <c r="B31" s="42" t="s">
        <v>29</v>
      </c>
      <c r="C31" s="43"/>
      <c r="D31" s="68">
        <v>850489.75879999995</v>
      </c>
      <c r="E31" s="68">
        <v>1312600</v>
      </c>
      <c r="F31" s="69">
        <v>64.794283010818205</v>
      </c>
      <c r="G31" s="68">
        <v>932270.73019999999</v>
      </c>
      <c r="H31" s="69">
        <v>-8.7722341537479593</v>
      </c>
      <c r="I31" s="68">
        <v>28111.216199999999</v>
      </c>
      <c r="J31" s="69">
        <v>3.30529743705128</v>
      </c>
      <c r="K31" s="68">
        <v>11740.928099999999</v>
      </c>
      <c r="L31" s="69">
        <v>1.25939040234388</v>
      </c>
      <c r="M31" s="69">
        <v>1.3942925091245599</v>
      </c>
      <c r="N31" s="68">
        <v>1562843.1980999999</v>
      </c>
      <c r="O31" s="68">
        <v>223418109.10910001</v>
      </c>
      <c r="P31" s="68">
        <v>35956</v>
      </c>
      <c r="Q31" s="68">
        <v>31745</v>
      </c>
      <c r="R31" s="69">
        <v>13.2650811151362</v>
      </c>
      <c r="S31" s="68">
        <v>23.6536255089554</v>
      </c>
      <c r="T31" s="68">
        <v>22.4398626334856</v>
      </c>
      <c r="U31" s="70">
        <v>5.1314031120103101</v>
      </c>
      <c r="V31" s="37"/>
      <c r="W31" s="37"/>
    </row>
    <row r="32" spans="1:23" ht="12" thickBot="1" x14ac:dyDescent="0.2">
      <c r="A32" s="53"/>
      <c r="B32" s="42" t="s">
        <v>30</v>
      </c>
      <c r="C32" s="43"/>
      <c r="D32" s="68">
        <v>146160.7371</v>
      </c>
      <c r="E32" s="68">
        <v>186874</v>
      </c>
      <c r="F32" s="69">
        <v>78.213521998779896</v>
      </c>
      <c r="G32" s="68">
        <v>132835.4137</v>
      </c>
      <c r="H32" s="69">
        <v>10.031453984172</v>
      </c>
      <c r="I32" s="68">
        <v>40375.903400000003</v>
      </c>
      <c r="J32" s="69">
        <v>27.624315668561302</v>
      </c>
      <c r="K32" s="68">
        <v>31874.426500000001</v>
      </c>
      <c r="L32" s="69">
        <v>23.995428336592699</v>
      </c>
      <c r="M32" s="69">
        <v>0.26671779961280301</v>
      </c>
      <c r="N32" s="68">
        <v>269719.87410000002</v>
      </c>
      <c r="O32" s="68">
        <v>34332239.015299998</v>
      </c>
      <c r="P32" s="68">
        <v>28484</v>
      </c>
      <c r="Q32" s="68">
        <v>25597</v>
      </c>
      <c r="R32" s="69">
        <v>11.278665468609599</v>
      </c>
      <c r="S32" s="68">
        <v>5.1313276611431</v>
      </c>
      <c r="T32" s="68">
        <v>4.82709446419502</v>
      </c>
      <c r="U32" s="70">
        <v>5.9289372466287</v>
      </c>
      <c r="V32" s="37"/>
      <c r="W32" s="37"/>
    </row>
    <row r="33" spans="1:23" ht="12" thickBot="1" x14ac:dyDescent="0.2">
      <c r="A33" s="53"/>
      <c r="B33" s="42" t="s">
        <v>31</v>
      </c>
      <c r="C33" s="43"/>
      <c r="D33" s="71"/>
      <c r="E33" s="71"/>
      <c r="F33" s="71"/>
      <c r="G33" s="68">
        <v>105.57559999999999</v>
      </c>
      <c r="H33" s="71"/>
      <c r="I33" s="71"/>
      <c r="J33" s="71"/>
      <c r="K33" s="68">
        <v>21.075600000000001</v>
      </c>
      <c r="L33" s="69">
        <v>19.962567108309099</v>
      </c>
      <c r="M33" s="71"/>
      <c r="N33" s="71"/>
      <c r="O33" s="68">
        <v>4861.8397999999997</v>
      </c>
      <c r="P33" s="71"/>
      <c r="Q33" s="71"/>
      <c r="R33" s="71"/>
      <c r="S33" s="71"/>
      <c r="T33" s="71"/>
      <c r="U33" s="72"/>
      <c r="V33" s="37"/>
      <c r="W33" s="37"/>
    </row>
    <row r="34" spans="1:23" ht="12" thickBot="1" x14ac:dyDescent="0.2">
      <c r="A34" s="53"/>
      <c r="B34" s="42" t="s">
        <v>36</v>
      </c>
      <c r="C34" s="43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  <c r="V34" s="37"/>
      <c r="W34" s="37"/>
    </row>
    <row r="35" spans="1:23" ht="12" thickBot="1" x14ac:dyDescent="0.2">
      <c r="A35" s="53"/>
      <c r="B35" s="42" t="s">
        <v>32</v>
      </c>
      <c r="C35" s="43"/>
      <c r="D35" s="68">
        <v>173575.95970000001</v>
      </c>
      <c r="E35" s="68">
        <v>198674</v>
      </c>
      <c r="F35" s="69">
        <v>87.367224548758301</v>
      </c>
      <c r="G35" s="68">
        <v>168922.5766</v>
      </c>
      <c r="H35" s="69">
        <v>2.75474314544641</v>
      </c>
      <c r="I35" s="68">
        <v>24862.0105</v>
      </c>
      <c r="J35" s="69">
        <v>14.323418140951199</v>
      </c>
      <c r="K35" s="68">
        <v>19180.132799999999</v>
      </c>
      <c r="L35" s="69">
        <v>11.3543927555744</v>
      </c>
      <c r="M35" s="69">
        <v>0.29623766212922198</v>
      </c>
      <c r="N35" s="68">
        <v>320278.05119999999</v>
      </c>
      <c r="O35" s="68">
        <v>36351160.2016</v>
      </c>
      <c r="P35" s="68">
        <v>13401</v>
      </c>
      <c r="Q35" s="68">
        <v>11293</v>
      </c>
      <c r="R35" s="69">
        <v>18.666430532188102</v>
      </c>
      <c r="S35" s="68">
        <v>12.9524632266249</v>
      </c>
      <c r="T35" s="68">
        <v>12.990533206411101</v>
      </c>
      <c r="U35" s="70">
        <v>-0.29392077105395598</v>
      </c>
      <c r="V35" s="37"/>
      <c r="W35" s="37"/>
    </row>
    <row r="36" spans="1:23" ht="12" customHeight="1" thickBot="1" x14ac:dyDescent="0.2">
      <c r="A36" s="53"/>
      <c r="B36" s="42" t="s">
        <v>37</v>
      </c>
      <c r="C36" s="43"/>
      <c r="D36" s="71"/>
      <c r="E36" s="68">
        <v>590860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  <c r="V36" s="37"/>
      <c r="W36" s="37"/>
    </row>
    <row r="37" spans="1:23" ht="12" thickBot="1" x14ac:dyDescent="0.2">
      <c r="A37" s="53"/>
      <c r="B37" s="42" t="s">
        <v>38</v>
      </c>
      <c r="C37" s="43"/>
      <c r="D37" s="71"/>
      <c r="E37" s="68">
        <v>530886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  <c r="V37" s="37"/>
      <c r="W37" s="37"/>
    </row>
    <row r="38" spans="1:23" ht="12" thickBot="1" x14ac:dyDescent="0.2">
      <c r="A38" s="53"/>
      <c r="B38" s="42" t="s">
        <v>39</v>
      </c>
      <c r="C38" s="43"/>
      <c r="D38" s="71"/>
      <c r="E38" s="68">
        <v>431902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  <c r="V38" s="37"/>
      <c r="W38" s="37"/>
    </row>
    <row r="39" spans="1:23" ht="12" customHeight="1" thickBot="1" x14ac:dyDescent="0.2">
      <c r="A39" s="53"/>
      <c r="B39" s="42" t="s">
        <v>33</v>
      </c>
      <c r="C39" s="43"/>
      <c r="D39" s="68">
        <v>380203.76089999999</v>
      </c>
      <c r="E39" s="68">
        <v>387247</v>
      </c>
      <c r="F39" s="69">
        <v>98.181202410864401</v>
      </c>
      <c r="G39" s="68">
        <v>268892.30690000003</v>
      </c>
      <c r="H39" s="69">
        <v>41.396295521908101</v>
      </c>
      <c r="I39" s="68">
        <v>20936.545999999998</v>
      </c>
      <c r="J39" s="69">
        <v>5.5066646238427603</v>
      </c>
      <c r="K39" s="68">
        <v>13814.022499999999</v>
      </c>
      <c r="L39" s="69">
        <v>5.1373810799047499</v>
      </c>
      <c r="M39" s="69">
        <v>0.51560097719545495</v>
      </c>
      <c r="N39" s="68">
        <v>649825.12890000001</v>
      </c>
      <c r="O39" s="68">
        <v>61167844.013499998</v>
      </c>
      <c r="P39" s="68">
        <v>504</v>
      </c>
      <c r="Q39" s="68">
        <v>407</v>
      </c>
      <c r="R39" s="69">
        <v>23.8329238329238</v>
      </c>
      <c r="S39" s="68">
        <v>754.37254146825398</v>
      </c>
      <c r="T39" s="68">
        <v>662.46036363636404</v>
      </c>
      <c r="U39" s="70">
        <v>12.1839240931277</v>
      </c>
      <c r="V39" s="37"/>
      <c r="W39" s="37"/>
    </row>
    <row r="40" spans="1:23" ht="12" thickBot="1" x14ac:dyDescent="0.2">
      <c r="A40" s="53"/>
      <c r="B40" s="42" t="s">
        <v>34</v>
      </c>
      <c r="C40" s="43"/>
      <c r="D40" s="68">
        <v>908131.39879999997</v>
      </c>
      <c r="E40" s="68">
        <v>408731</v>
      </c>
      <c r="F40" s="69">
        <v>222.1831470576</v>
      </c>
      <c r="G40" s="68">
        <v>408849.94890000002</v>
      </c>
      <c r="H40" s="69">
        <v>122.118506127567</v>
      </c>
      <c r="I40" s="68">
        <v>53707.354200000002</v>
      </c>
      <c r="J40" s="69">
        <v>5.9140510140898801</v>
      </c>
      <c r="K40" s="68">
        <v>24840.527699999999</v>
      </c>
      <c r="L40" s="69">
        <v>6.0757076689951397</v>
      </c>
      <c r="M40" s="69">
        <v>1.16208588032532</v>
      </c>
      <c r="N40" s="68">
        <v>1376864.8458</v>
      </c>
      <c r="O40" s="68">
        <v>122277260.3149</v>
      </c>
      <c r="P40" s="68">
        <v>3874</v>
      </c>
      <c r="Q40" s="68">
        <v>2270</v>
      </c>
      <c r="R40" s="69">
        <v>70.660792951541794</v>
      </c>
      <c r="S40" s="68">
        <v>234.416984718637</v>
      </c>
      <c r="T40" s="68">
        <v>206.49050528634399</v>
      </c>
      <c r="U40" s="70">
        <v>11.913163828897799</v>
      </c>
      <c r="V40" s="37"/>
      <c r="W40" s="37"/>
    </row>
    <row r="41" spans="1:23" ht="12" thickBot="1" x14ac:dyDescent="0.2">
      <c r="A41" s="53"/>
      <c r="B41" s="42" t="s">
        <v>40</v>
      </c>
      <c r="C41" s="43"/>
      <c r="D41" s="71"/>
      <c r="E41" s="68">
        <v>186134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  <c r="V41" s="37"/>
      <c r="W41" s="37"/>
    </row>
    <row r="42" spans="1:23" ht="12" thickBot="1" x14ac:dyDescent="0.2">
      <c r="A42" s="53"/>
      <c r="B42" s="42" t="s">
        <v>41</v>
      </c>
      <c r="C42" s="43"/>
      <c r="D42" s="71"/>
      <c r="E42" s="68">
        <v>90502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  <c r="V42" s="37"/>
      <c r="W42" s="37"/>
    </row>
    <row r="43" spans="1:23" ht="12" thickBot="1" x14ac:dyDescent="0.2">
      <c r="A43" s="53"/>
      <c r="B43" s="42" t="s">
        <v>71</v>
      </c>
      <c r="C43" s="43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170.9402</v>
      </c>
      <c r="P43" s="71"/>
      <c r="Q43" s="71"/>
      <c r="R43" s="71"/>
      <c r="S43" s="71"/>
      <c r="T43" s="71"/>
      <c r="U43" s="72"/>
      <c r="V43" s="37"/>
      <c r="W43" s="37"/>
    </row>
    <row r="44" spans="1:23" ht="12" thickBot="1" x14ac:dyDescent="0.2">
      <c r="A44" s="54"/>
      <c r="B44" s="42" t="s">
        <v>35</v>
      </c>
      <c r="C44" s="43"/>
      <c r="D44" s="73">
        <v>52433.067300000002</v>
      </c>
      <c r="E44" s="73">
        <v>0</v>
      </c>
      <c r="F44" s="74"/>
      <c r="G44" s="73">
        <v>14495.825500000001</v>
      </c>
      <c r="H44" s="75">
        <v>261.71149618212502</v>
      </c>
      <c r="I44" s="73">
        <v>4508.7530999999999</v>
      </c>
      <c r="J44" s="75">
        <v>8.5990641634654104</v>
      </c>
      <c r="K44" s="73">
        <v>1894.1922999999999</v>
      </c>
      <c r="L44" s="75">
        <v>13.0671571619015</v>
      </c>
      <c r="M44" s="75">
        <v>1.38030378436234</v>
      </c>
      <c r="N44" s="73">
        <v>69194.852899999998</v>
      </c>
      <c r="O44" s="73">
        <v>7612599.0445999997</v>
      </c>
      <c r="P44" s="73">
        <v>54</v>
      </c>
      <c r="Q44" s="73">
        <v>32</v>
      </c>
      <c r="R44" s="75">
        <v>68.75</v>
      </c>
      <c r="S44" s="73">
        <v>970.982727777778</v>
      </c>
      <c r="T44" s="73">
        <v>523.80579999999998</v>
      </c>
      <c r="U44" s="76">
        <v>46.054055853413701</v>
      </c>
      <c r="V44" s="37"/>
      <c r="W44" s="37"/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A19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106586</v>
      </c>
      <c r="D2" s="32">
        <v>646113.61772820505</v>
      </c>
      <c r="E2" s="32">
        <v>488072.27570940199</v>
      </c>
      <c r="F2" s="32">
        <v>158041.342018803</v>
      </c>
      <c r="G2" s="32">
        <v>488072.27570940199</v>
      </c>
      <c r="H2" s="32">
        <v>0.24460301978232801</v>
      </c>
    </row>
    <row r="3" spans="1:8" ht="14.25" x14ac:dyDescent="0.2">
      <c r="A3" s="32">
        <v>2</v>
      </c>
      <c r="B3" s="33">
        <v>13</v>
      </c>
      <c r="C3" s="32">
        <v>11431.668</v>
      </c>
      <c r="D3" s="32">
        <v>115068.333827676</v>
      </c>
      <c r="E3" s="32">
        <v>89536.342636653804</v>
      </c>
      <c r="F3" s="32">
        <v>25531.991191021902</v>
      </c>
      <c r="G3" s="32">
        <v>89536.342636653804</v>
      </c>
      <c r="H3" s="32">
        <v>0.22188546876205001</v>
      </c>
    </row>
    <row r="4" spans="1:8" ht="14.25" x14ac:dyDescent="0.2">
      <c r="A4" s="32">
        <v>3</v>
      </c>
      <c r="B4" s="33">
        <v>14</v>
      </c>
      <c r="C4" s="32">
        <v>143090</v>
      </c>
      <c r="D4" s="32">
        <v>217447.15977863199</v>
      </c>
      <c r="E4" s="32">
        <v>162894.99770854699</v>
      </c>
      <c r="F4" s="32">
        <v>54552.162070085498</v>
      </c>
      <c r="G4" s="32">
        <v>162894.99770854699</v>
      </c>
      <c r="H4" s="32">
        <v>0.25087548683377198</v>
      </c>
    </row>
    <row r="5" spans="1:8" ht="14.25" x14ac:dyDescent="0.2">
      <c r="A5" s="32">
        <v>4</v>
      </c>
      <c r="B5" s="33">
        <v>15</v>
      </c>
      <c r="C5" s="32">
        <v>4072</v>
      </c>
      <c r="D5" s="32">
        <v>53668.009027350403</v>
      </c>
      <c r="E5" s="32">
        <v>42947.542179487202</v>
      </c>
      <c r="F5" s="32">
        <v>10720.466847863199</v>
      </c>
      <c r="G5" s="32">
        <v>42947.542179487202</v>
      </c>
      <c r="H5" s="32">
        <v>0.199755255358921</v>
      </c>
    </row>
    <row r="6" spans="1:8" ht="14.25" x14ac:dyDescent="0.2">
      <c r="A6" s="32">
        <v>5</v>
      </c>
      <c r="B6" s="33">
        <v>16</v>
      </c>
      <c r="C6" s="32">
        <v>3832</v>
      </c>
      <c r="D6" s="32">
        <v>184718.208564103</v>
      </c>
      <c r="E6" s="32">
        <v>152617.70934017099</v>
      </c>
      <c r="F6" s="32">
        <v>32100.499223931602</v>
      </c>
      <c r="G6" s="32">
        <v>152617.70934017099</v>
      </c>
      <c r="H6" s="32">
        <v>0.173780914580448</v>
      </c>
    </row>
    <row r="7" spans="1:8" ht="14.25" x14ac:dyDescent="0.2">
      <c r="A7" s="32">
        <v>6</v>
      </c>
      <c r="B7" s="33">
        <v>17</v>
      </c>
      <c r="C7" s="32">
        <v>21465</v>
      </c>
      <c r="D7" s="32">
        <v>315929.88240512798</v>
      </c>
      <c r="E7" s="32">
        <v>228608.606835043</v>
      </c>
      <c r="F7" s="32">
        <v>87321.275570085505</v>
      </c>
      <c r="G7" s="32">
        <v>228608.606835043</v>
      </c>
      <c r="H7" s="32">
        <v>0.27639448001981098</v>
      </c>
    </row>
    <row r="8" spans="1:8" ht="14.25" x14ac:dyDescent="0.2">
      <c r="A8" s="32">
        <v>7</v>
      </c>
      <c r="B8" s="33">
        <v>18</v>
      </c>
      <c r="C8" s="32">
        <v>71706</v>
      </c>
      <c r="D8" s="32">
        <v>173271.72007008499</v>
      </c>
      <c r="E8" s="32">
        <v>156327.85884358999</v>
      </c>
      <c r="F8" s="32">
        <v>16943.861226495701</v>
      </c>
      <c r="G8" s="32">
        <v>156327.85884358999</v>
      </c>
      <c r="H8" s="32">
        <v>9.7787805301651196E-2</v>
      </c>
    </row>
    <row r="9" spans="1:8" ht="14.25" x14ac:dyDescent="0.2">
      <c r="A9" s="32">
        <v>8</v>
      </c>
      <c r="B9" s="33">
        <v>19</v>
      </c>
      <c r="C9" s="32">
        <v>15166</v>
      </c>
      <c r="D9" s="32">
        <v>114446.35047094</v>
      </c>
      <c r="E9" s="32">
        <v>86072.969937606802</v>
      </c>
      <c r="F9" s="32">
        <v>28373.3805333333</v>
      </c>
      <c r="G9" s="32">
        <v>86072.969937606802</v>
      </c>
      <c r="H9" s="32">
        <v>0.24791861353882</v>
      </c>
    </row>
    <row r="10" spans="1:8" ht="14.25" x14ac:dyDescent="0.2">
      <c r="A10" s="32">
        <v>9</v>
      </c>
      <c r="B10" s="33">
        <v>21</v>
      </c>
      <c r="C10" s="32">
        <v>311438</v>
      </c>
      <c r="D10" s="32">
        <v>1223921.4680000001</v>
      </c>
      <c r="E10" s="32">
        <v>1125012.9409</v>
      </c>
      <c r="F10" s="32">
        <v>98908.527100000007</v>
      </c>
      <c r="G10" s="32">
        <v>1125012.9409</v>
      </c>
      <c r="H10" s="32">
        <v>8.0812805139880095E-2</v>
      </c>
    </row>
    <row r="11" spans="1:8" ht="14.25" x14ac:dyDescent="0.2">
      <c r="A11" s="32">
        <v>10</v>
      </c>
      <c r="B11" s="33">
        <v>22</v>
      </c>
      <c r="C11" s="32">
        <v>57590</v>
      </c>
      <c r="D11" s="32">
        <v>686163.82052393199</v>
      </c>
      <c r="E11" s="32">
        <v>609054.01101367502</v>
      </c>
      <c r="F11" s="32">
        <v>77109.809510256397</v>
      </c>
      <c r="G11" s="32">
        <v>609054.01101367502</v>
      </c>
      <c r="H11" s="32">
        <v>0.112378133623218</v>
      </c>
    </row>
    <row r="12" spans="1:8" ht="14.25" x14ac:dyDescent="0.2">
      <c r="A12" s="32">
        <v>11</v>
      </c>
      <c r="B12" s="33">
        <v>23</v>
      </c>
      <c r="C12" s="32">
        <v>348972.91700000002</v>
      </c>
      <c r="D12" s="32">
        <v>3468849.0629606801</v>
      </c>
      <c r="E12" s="32">
        <v>2933438.60024786</v>
      </c>
      <c r="F12" s="32">
        <v>535410.46271282097</v>
      </c>
      <c r="G12" s="32">
        <v>2933438.60024786</v>
      </c>
      <c r="H12" s="32">
        <v>0.15434815784571601</v>
      </c>
    </row>
    <row r="13" spans="1:8" ht="14.25" x14ac:dyDescent="0.2">
      <c r="A13" s="32">
        <v>12</v>
      </c>
      <c r="B13" s="33">
        <v>24</v>
      </c>
      <c r="C13" s="32">
        <v>16256.727999999999</v>
      </c>
      <c r="D13" s="32">
        <v>484580.143226496</v>
      </c>
      <c r="E13" s="32">
        <v>416659.48846324801</v>
      </c>
      <c r="F13" s="32">
        <v>67920.654763247905</v>
      </c>
      <c r="G13" s="32">
        <v>416659.48846324801</v>
      </c>
      <c r="H13" s="32">
        <v>0.14016392481749201</v>
      </c>
    </row>
    <row r="14" spans="1:8" ht="14.25" x14ac:dyDescent="0.2">
      <c r="A14" s="32">
        <v>13</v>
      </c>
      <c r="B14" s="33">
        <v>25</v>
      </c>
      <c r="C14" s="32">
        <v>85648</v>
      </c>
      <c r="D14" s="32">
        <v>892409.53659999999</v>
      </c>
      <c r="E14" s="32">
        <v>796222.34669999999</v>
      </c>
      <c r="F14" s="32">
        <v>96187.189899999998</v>
      </c>
      <c r="G14" s="32">
        <v>796222.34669999999</v>
      </c>
      <c r="H14" s="32">
        <v>0.107783686698894</v>
      </c>
    </row>
    <row r="15" spans="1:8" ht="14.25" x14ac:dyDescent="0.2">
      <c r="A15" s="32">
        <v>14</v>
      </c>
      <c r="B15" s="33">
        <v>26</v>
      </c>
      <c r="C15" s="32">
        <v>63656</v>
      </c>
      <c r="D15" s="32">
        <v>366657.515313335</v>
      </c>
      <c r="E15" s="32">
        <v>304853.44188500103</v>
      </c>
      <c r="F15" s="32">
        <v>61804.073428333701</v>
      </c>
      <c r="G15" s="32">
        <v>304853.44188500103</v>
      </c>
      <c r="H15" s="32">
        <v>0.168560770875016</v>
      </c>
    </row>
    <row r="16" spans="1:8" ht="14.25" x14ac:dyDescent="0.2">
      <c r="A16" s="32">
        <v>15</v>
      </c>
      <c r="B16" s="33">
        <v>27</v>
      </c>
      <c r="C16" s="32">
        <v>232453.772</v>
      </c>
      <c r="D16" s="32">
        <v>1558152.6710000001</v>
      </c>
      <c r="E16" s="32">
        <v>1366682.6503999999</v>
      </c>
      <c r="F16" s="32">
        <v>191470.02059999999</v>
      </c>
      <c r="G16" s="32">
        <v>1366682.6503999999</v>
      </c>
      <c r="H16" s="32">
        <v>0.122882708584081</v>
      </c>
    </row>
    <row r="17" spans="1:8" ht="14.25" x14ac:dyDescent="0.2">
      <c r="A17" s="32">
        <v>16</v>
      </c>
      <c r="B17" s="33">
        <v>29</v>
      </c>
      <c r="C17" s="32">
        <v>239659</v>
      </c>
      <c r="D17" s="32">
        <v>3088018.0720384601</v>
      </c>
      <c r="E17" s="32">
        <v>2964137.6055794898</v>
      </c>
      <c r="F17" s="32">
        <v>123880.466458974</v>
      </c>
      <c r="G17" s="32">
        <v>2964137.6055794898</v>
      </c>
      <c r="H17" s="32">
        <v>4.0116496590707602E-2</v>
      </c>
    </row>
    <row r="18" spans="1:8" ht="14.25" x14ac:dyDescent="0.2">
      <c r="A18" s="32">
        <v>17</v>
      </c>
      <c r="B18" s="33">
        <v>31</v>
      </c>
      <c r="C18" s="32">
        <v>45860.516000000003</v>
      </c>
      <c r="D18" s="32">
        <v>334063.19825070701</v>
      </c>
      <c r="E18" s="32">
        <v>267435.796128068</v>
      </c>
      <c r="F18" s="32">
        <v>66627.402122639003</v>
      </c>
      <c r="G18" s="32">
        <v>267435.796128068</v>
      </c>
      <c r="H18" s="32">
        <v>0.19944550154440099</v>
      </c>
    </row>
    <row r="19" spans="1:8" ht="14.25" x14ac:dyDescent="0.2">
      <c r="A19" s="32">
        <v>18</v>
      </c>
      <c r="B19" s="33">
        <v>32</v>
      </c>
      <c r="C19" s="32">
        <v>18519.953000000001</v>
      </c>
      <c r="D19" s="32">
        <v>309483.31983915</v>
      </c>
      <c r="E19" s="32">
        <v>283913.17809731601</v>
      </c>
      <c r="F19" s="32">
        <v>25570.141741834301</v>
      </c>
      <c r="G19" s="32">
        <v>283913.17809731601</v>
      </c>
      <c r="H19" s="32">
        <v>8.2622035187951401E-2</v>
      </c>
    </row>
    <row r="20" spans="1:8" ht="14.25" x14ac:dyDescent="0.2">
      <c r="A20" s="32">
        <v>19</v>
      </c>
      <c r="B20" s="33">
        <v>33</v>
      </c>
      <c r="C20" s="32">
        <v>71708.804999999993</v>
      </c>
      <c r="D20" s="32">
        <v>717930.25848028902</v>
      </c>
      <c r="E20" s="32">
        <v>575696.64460139303</v>
      </c>
      <c r="F20" s="32">
        <v>142233.61387889599</v>
      </c>
      <c r="G20" s="32">
        <v>575696.64460139303</v>
      </c>
      <c r="H20" s="32">
        <v>0.19811619889092799</v>
      </c>
    </row>
    <row r="21" spans="1:8" ht="14.25" x14ac:dyDescent="0.2">
      <c r="A21" s="32">
        <v>20</v>
      </c>
      <c r="B21" s="33">
        <v>34</v>
      </c>
      <c r="C21" s="32">
        <v>58249.720999999998</v>
      </c>
      <c r="D21" s="32">
        <v>309974.58071993</v>
      </c>
      <c r="E21" s="32">
        <v>209136.590436478</v>
      </c>
      <c r="F21" s="32">
        <v>100837.990283452</v>
      </c>
      <c r="G21" s="32">
        <v>209136.590436478</v>
      </c>
      <c r="H21" s="32">
        <v>0.325310514330727</v>
      </c>
    </row>
    <row r="22" spans="1:8" ht="14.25" x14ac:dyDescent="0.2">
      <c r="A22" s="32">
        <v>21</v>
      </c>
      <c r="B22" s="33">
        <v>35</v>
      </c>
      <c r="C22" s="32">
        <v>43820.762000000002</v>
      </c>
      <c r="D22" s="32">
        <v>1005005.88983894</v>
      </c>
      <c r="E22" s="32">
        <v>972658.09647168103</v>
      </c>
      <c r="F22" s="32">
        <v>32347.7933672566</v>
      </c>
      <c r="G22" s="32">
        <v>972658.09647168103</v>
      </c>
      <c r="H22" s="32">
        <v>3.2186670440748001E-2</v>
      </c>
    </row>
    <row r="23" spans="1:8" ht="14.25" x14ac:dyDescent="0.2">
      <c r="A23" s="32">
        <v>22</v>
      </c>
      <c r="B23" s="33">
        <v>36</v>
      </c>
      <c r="C23" s="32">
        <v>163174.31200000001</v>
      </c>
      <c r="D23" s="32">
        <v>631389.30158141605</v>
      </c>
      <c r="E23" s="32">
        <v>526576.05077962205</v>
      </c>
      <c r="F23" s="32">
        <v>104813.25080179299</v>
      </c>
      <c r="G23" s="32">
        <v>526576.05077962205</v>
      </c>
      <c r="H23" s="32">
        <v>0.166004160253067</v>
      </c>
    </row>
    <row r="24" spans="1:8" ht="14.25" x14ac:dyDescent="0.2">
      <c r="A24" s="32">
        <v>23</v>
      </c>
      <c r="B24" s="33">
        <v>37</v>
      </c>
      <c r="C24" s="32">
        <v>170885.826</v>
      </c>
      <c r="D24" s="32">
        <v>1551152.19255752</v>
      </c>
      <c r="E24" s="32">
        <v>1350637.95091545</v>
      </c>
      <c r="F24" s="32">
        <v>200514.24164207099</v>
      </c>
      <c r="G24" s="32">
        <v>1350637.95091545</v>
      </c>
      <c r="H24" s="32">
        <v>0.12926793554117</v>
      </c>
    </row>
    <row r="25" spans="1:8" ht="14.25" x14ac:dyDescent="0.2">
      <c r="A25" s="32">
        <v>24</v>
      </c>
      <c r="B25" s="33">
        <v>38</v>
      </c>
      <c r="C25" s="32">
        <v>172168.87</v>
      </c>
      <c r="D25" s="32">
        <v>850489.67816017696</v>
      </c>
      <c r="E25" s="32">
        <v>822378.59481415898</v>
      </c>
      <c r="F25" s="32">
        <v>28111.083346017698</v>
      </c>
      <c r="G25" s="32">
        <v>822378.59481415898</v>
      </c>
      <c r="H25" s="32">
        <v>3.3052821295643499E-2</v>
      </c>
    </row>
    <row r="26" spans="1:8" ht="14.25" x14ac:dyDescent="0.2">
      <c r="A26" s="32">
        <v>25</v>
      </c>
      <c r="B26" s="33">
        <v>39</v>
      </c>
      <c r="C26" s="32">
        <v>95121.192999999999</v>
      </c>
      <c r="D26" s="32">
        <v>146160.67595335501</v>
      </c>
      <c r="E26" s="32">
        <v>105784.819968814</v>
      </c>
      <c r="F26" s="32">
        <v>40375.855984540998</v>
      </c>
      <c r="G26" s="32">
        <v>105784.819968814</v>
      </c>
      <c r="H26" s="32">
        <v>0.276242947846153</v>
      </c>
    </row>
    <row r="27" spans="1:8" ht="14.25" x14ac:dyDescent="0.2">
      <c r="A27" s="32">
        <v>26</v>
      </c>
      <c r="B27" s="33">
        <v>42</v>
      </c>
      <c r="C27" s="32">
        <v>10080.271000000001</v>
      </c>
      <c r="D27" s="32">
        <v>173575.9596</v>
      </c>
      <c r="E27" s="32">
        <v>148713.9559</v>
      </c>
      <c r="F27" s="32">
        <v>24862.003700000001</v>
      </c>
      <c r="G27" s="32">
        <v>148713.9559</v>
      </c>
      <c r="H27" s="32">
        <v>0.14323414231609999</v>
      </c>
    </row>
    <row r="28" spans="1:8" ht="14.25" x14ac:dyDescent="0.2">
      <c r="A28" s="32">
        <v>27</v>
      </c>
      <c r="B28" s="33">
        <v>75</v>
      </c>
      <c r="C28" s="32">
        <v>510</v>
      </c>
      <c r="D28" s="32">
        <v>380203.76068376098</v>
      </c>
      <c r="E28" s="32">
        <v>359267.21324786299</v>
      </c>
      <c r="F28" s="32">
        <v>20936.547435897399</v>
      </c>
      <c r="G28" s="32">
        <v>359267.21324786299</v>
      </c>
      <c r="H28" s="32">
        <v>5.50666500463989E-2</v>
      </c>
    </row>
    <row r="29" spans="1:8" ht="14.25" x14ac:dyDescent="0.2">
      <c r="A29" s="32">
        <v>28</v>
      </c>
      <c r="B29" s="33">
        <v>76</v>
      </c>
      <c r="C29" s="32">
        <v>4194</v>
      </c>
      <c r="D29" s="32">
        <v>908131.38986324798</v>
      </c>
      <c r="E29" s="32">
        <v>854424.01563418796</v>
      </c>
      <c r="F29" s="32">
        <v>53707.374229059802</v>
      </c>
      <c r="G29" s="32">
        <v>854424.01563418796</v>
      </c>
      <c r="H29" s="32">
        <v>5.9140532778133997E-2</v>
      </c>
    </row>
    <row r="30" spans="1:8" ht="14.25" x14ac:dyDescent="0.2">
      <c r="A30" s="32">
        <v>29</v>
      </c>
      <c r="B30" s="33">
        <v>99</v>
      </c>
      <c r="C30" s="32">
        <v>55</v>
      </c>
      <c r="D30" s="32">
        <v>52433.066787686301</v>
      </c>
      <c r="E30" s="32">
        <v>47924.314424022399</v>
      </c>
      <c r="F30" s="32">
        <v>4508.7523636638698</v>
      </c>
      <c r="G30" s="32">
        <v>47924.314424022399</v>
      </c>
      <c r="H30" s="32">
        <v>8.5990628431498406E-2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2014-08-03T01:18:50Z</dcterms:modified>
</cp:coreProperties>
</file>