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<sst xmlns="http://schemas.openxmlformats.org/spreadsheetml/2006/main" count="116" uniqueCount="73">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</sst>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7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420" Type="http://schemas.openxmlformats.org/officeDocument/2006/relationships/image" Target="cid:87b16533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3" sqref="M3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39" t="s">
        <v>4</v>
      </c>
      <c r="D2" s="39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0" t="s">
        <v>5</v>
      </c>
      <c r="B3" s="40"/>
      <c r="C3" s="40"/>
      <c r="D3" s="40"/>
      <c r="E3" s="15">
        <f>RA!D7</f>
        <v>18267579.469999999</v>
      </c>
      <c r="F3" s="25">
        <f>RA!I7</f>
        <v>2242743.1957999999</v>
      </c>
      <c r="G3" s="16">
        <f>E3-F3</f>
        <v>16024836.2742</v>
      </c>
      <c r="H3" s="27">
        <f>RA!J7</f>
        <v>12.277177715214799</v>
      </c>
      <c r="I3" s="20">
        <f>SUM(I4:I40)</f>
        <v>18267583.3011663</v>
      </c>
      <c r="J3" s="21">
        <f>SUM(J4:J40)</f>
        <v>16024835.957818752</v>
      </c>
      <c r="K3" s="22">
        <f>E3-I3</f>
        <v>-3.8311663009226322</v>
      </c>
      <c r="L3" s="22">
        <f>G3-J3</f>
        <v>0.31638124771416187</v>
      </c>
    </row>
    <row r="4" spans="1:13" x14ac:dyDescent="0.15">
      <c r="A4" s="41">
        <f>RA!A8</f>
        <v>41854</v>
      </c>
      <c r="B4" s="12">
        <v>12</v>
      </c>
      <c r="C4" s="38" t="s">
        <v>6</v>
      </c>
      <c r="D4" s="38"/>
      <c r="E4" s="15">
        <f>VLOOKUP(C4,RA!B8:D39,3,0)</f>
        <v>647861.01370000001</v>
      </c>
      <c r="F4" s="25">
        <f>VLOOKUP(C4,RA!B8:I43,8,0)</f>
        <v>159551.87640000001</v>
      </c>
      <c r="G4" s="16">
        <f t="shared" ref="G4:G40" si="0">E4-F4</f>
        <v>488309.1373</v>
      </c>
      <c r="H4" s="27">
        <f>RA!J8</f>
        <v>24.6274853751089</v>
      </c>
      <c r="I4" s="20">
        <f>VLOOKUP(B4,RMS!B:D,3,FALSE)</f>
        <v>647861.67445384595</v>
      </c>
      <c r="J4" s="21">
        <f>VLOOKUP(B4,RMS!B:E,4,FALSE)</f>
        <v>488309.14666410303</v>
      </c>
      <c r="K4" s="22">
        <f t="shared" ref="K4:K40" si="1">E4-I4</f>
        <v>-0.66075384593568742</v>
      </c>
      <c r="L4" s="22">
        <f t="shared" ref="L4:L40" si="2">G4-J4</f>
        <v>-9.364103025291115E-3</v>
      </c>
    </row>
    <row r="5" spans="1:13" x14ac:dyDescent="0.15">
      <c r="A5" s="41"/>
      <c r="B5" s="12">
        <v>13</v>
      </c>
      <c r="C5" s="38" t="s">
        <v>7</v>
      </c>
      <c r="D5" s="38"/>
      <c r="E5" s="15">
        <f>VLOOKUP(C5,RA!B8:D40,3,0)</f>
        <v>114676.08259999999</v>
      </c>
      <c r="F5" s="25">
        <f>VLOOKUP(C5,RA!B9:I44,8,0)</f>
        <v>25491.613399999998</v>
      </c>
      <c r="G5" s="16">
        <f t="shared" si="0"/>
        <v>89184.469199999992</v>
      </c>
      <c r="H5" s="27">
        <f>RA!J9</f>
        <v>22.229232828711901</v>
      </c>
      <c r="I5" s="20">
        <f>VLOOKUP(B5,RMS!B:D,3,FALSE)</f>
        <v>114676.105720309</v>
      </c>
      <c r="J5" s="21">
        <f>VLOOKUP(B5,RMS!B:E,4,FALSE)</f>
        <v>89184.473596777898</v>
      </c>
      <c r="K5" s="22">
        <f t="shared" si="1"/>
        <v>-2.3120309007936157E-2</v>
      </c>
      <c r="L5" s="22">
        <f t="shared" si="2"/>
        <v>-4.3967779056401923E-3</v>
      </c>
      <c r="M5" s="36"/>
    </row>
    <row r="6" spans="1:13" x14ac:dyDescent="0.15">
      <c r="A6" s="41"/>
      <c r="B6" s="12">
        <v>14</v>
      </c>
      <c r="C6" s="38" t="s">
        <v>8</v>
      </c>
      <c r="D6" s="38"/>
      <c r="E6" s="15">
        <f>VLOOKUP(C6,RA!B10:D41,3,0)</f>
        <v>202409.82870000001</v>
      </c>
      <c r="F6" s="25">
        <f>VLOOKUP(C6,RA!B10:I45,8,0)</f>
        <v>52150.699200000003</v>
      </c>
      <c r="G6" s="16">
        <f t="shared" si="0"/>
        <v>150259.12950000001</v>
      </c>
      <c r="H6" s="27">
        <f>RA!J10</f>
        <v>25.764904567601199</v>
      </c>
      <c r="I6" s="20">
        <f>VLOOKUP(B6,RMS!B:D,3,FALSE)</f>
        <v>202412.120717949</v>
      </c>
      <c r="J6" s="21">
        <f>VLOOKUP(B6,RMS!B:E,4,FALSE)</f>
        <v>150259.130229915</v>
      </c>
      <c r="K6" s="22">
        <f t="shared" si="1"/>
        <v>-2.2920179489883594</v>
      </c>
      <c r="L6" s="22">
        <f t="shared" si="2"/>
        <v>-7.2991498745977879E-4</v>
      </c>
      <c r="M6" s="36"/>
    </row>
    <row r="7" spans="1:13" x14ac:dyDescent="0.15">
      <c r="A7" s="41"/>
      <c r="B7" s="12">
        <v>15</v>
      </c>
      <c r="C7" s="38" t="s">
        <v>9</v>
      </c>
      <c r="D7" s="38"/>
      <c r="E7" s="15">
        <f>VLOOKUP(C7,RA!B10:D42,3,0)</f>
        <v>56858.462599999999</v>
      </c>
      <c r="F7" s="25">
        <f>VLOOKUP(C7,RA!B11:I46,8,0)</f>
        <v>11325.915800000001</v>
      </c>
      <c r="G7" s="16">
        <f t="shared" si="0"/>
        <v>45532.546799999996</v>
      </c>
      <c r="H7" s="27">
        <f>RA!J11</f>
        <v>19.9194900496659</v>
      </c>
      <c r="I7" s="20">
        <f>VLOOKUP(B7,RMS!B:D,3,FALSE)</f>
        <v>56858.509383760698</v>
      </c>
      <c r="J7" s="21">
        <f>VLOOKUP(B7,RMS!B:E,4,FALSE)</f>
        <v>45532.547142734998</v>
      </c>
      <c r="K7" s="22">
        <f t="shared" si="1"/>
        <v>-4.6783760699327104E-2</v>
      </c>
      <c r="L7" s="22">
        <f t="shared" si="2"/>
        <v>-3.4273500205017626E-4</v>
      </c>
      <c r="M7" s="36"/>
    </row>
    <row r="8" spans="1:13" x14ac:dyDescent="0.15">
      <c r="A8" s="41"/>
      <c r="B8" s="12">
        <v>16</v>
      </c>
      <c r="C8" s="38" t="s">
        <v>10</v>
      </c>
      <c r="D8" s="38"/>
      <c r="E8" s="15">
        <f>VLOOKUP(C8,RA!B12:D43,3,0)</f>
        <v>162477.5128</v>
      </c>
      <c r="F8" s="25">
        <f>VLOOKUP(C8,RA!B12:I47,8,0)</f>
        <v>30669.209900000002</v>
      </c>
      <c r="G8" s="16">
        <f t="shared" si="0"/>
        <v>131808.30290000001</v>
      </c>
      <c r="H8" s="27">
        <f>RA!J12</f>
        <v>18.8759720477454</v>
      </c>
      <c r="I8" s="20">
        <f>VLOOKUP(B8,RMS!B:D,3,FALSE)</f>
        <v>162477.523002564</v>
      </c>
      <c r="J8" s="21">
        <f>VLOOKUP(B8,RMS!B:E,4,FALSE)</f>
        <v>131808.303369231</v>
      </c>
      <c r="K8" s="22">
        <f t="shared" si="1"/>
        <v>-1.0202564008068293E-2</v>
      </c>
      <c r="L8" s="22">
        <f t="shared" si="2"/>
        <v>-4.6923098852857947E-4</v>
      </c>
      <c r="M8" s="36"/>
    </row>
    <row r="9" spans="1:13" x14ac:dyDescent="0.15">
      <c r="A9" s="41"/>
      <c r="B9" s="12">
        <v>17</v>
      </c>
      <c r="C9" s="38" t="s">
        <v>11</v>
      </c>
      <c r="D9" s="38"/>
      <c r="E9" s="15">
        <f>VLOOKUP(C9,RA!B12:D44,3,0)</f>
        <v>304502.22279999999</v>
      </c>
      <c r="F9" s="25">
        <f>VLOOKUP(C9,RA!B13:I48,8,0)</f>
        <v>86426.994000000006</v>
      </c>
      <c r="G9" s="16">
        <f t="shared" si="0"/>
        <v>218075.22879999998</v>
      </c>
      <c r="H9" s="27">
        <f>RA!J13</f>
        <v>28.383042069537201</v>
      </c>
      <c r="I9" s="20">
        <f>VLOOKUP(B9,RMS!B:D,3,FALSE)</f>
        <v>304502.41649999999</v>
      </c>
      <c r="J9" s="21">
        <f>VLOOKUP(B9,RMS!B:E,4,FALSE)</f>
        <v>218075.228569231</v>
      </c>
      <c r="K9" s="22">
        <f t="shared" si="1"/>
        <v>-0.19370000000344589</v>
      </c>
      <c r="L9" s="22">
        <f t="shared" si="2"/>
        <v>2.3076898651197553E-4</v>
      </c>
      <c r="M9" s="36"/>
    </row>
    <row r="10" spans="1:13" x14ac:dyDescent="0.15">
      <c r="A10" s="41"/>
      <c r="B10" s="12">
        <v>18</v>
      </c>
      <c r="C10" s="38" t="s">
        <v>12</v>
      </c>
      <c r="D10" s="38"/>
      <c r="E10" s="15">
        <f>VLOOKUP(C10,RA!B14:D45,3,0)</f>
        <v>158378.06479999999</v>
      </c>
      <c r="F10" s="25">
        <f>VLOOKUP(C10,RA!B14:I49,8,0)</f>
        <v>15893.2361</v>
      </c>
      <c r="G10" s="16">
        <f t="shared" si="0"/>
        <v>142484.82869999998</v>
      </c>
      <c r="H10" s="27">
        <f>RA!J14</f>
        <v>10.0349982935263</v>
      </c>
      <c r="I10" s="20">
        <f>VLOOKUP(B10,RMS!B:D,3,FALSE)</f>
        <v>158378.06904444401</v>
      </c>
      <c r="J10" s="21">
        <f>VLOOKUP(B10,RMS!B:E,4,FALSE)</f>
        <v>142484.82527264999</v>
      </c>
      <c r="K10" s="22">
        <f t="shared" si="1"/>
        <v>-4.2444440186955035E-3</v>
      </c>
      <c r="L10" s="22">
        <f t="shared" si="2"/>
        <v>3.4273499913979322E-3</v>
      </c>
      <c r="M10" s="36"/>
    </row>
    <row r="11" spans="1:13" x14ac:dyDescent="0.15">
      <c r="A11" s="41"/>
      <c r="B11" s="12">
        <v>19</v>
      </c>
      <c r="C11" s="38" t="s">
        <v>13</v>
      </c>
      <c r="D11" s="38"/>
      <c r="E11" s="15">
        <f>VLOOKUP(C11,RA!B14:D46,3,0)</f>
        <v>113012.0637</v>
      </c>
      <c r="F11" s="25">
        <f>VLOOKUP(C11,RA!B15:I50,8,0)</f>
        <v>27462.683199999999</v>
      </c>
      <c r="G11" s="16">
        <f t="shared" si="0"/>
        <v>85549.380499999999</v>
      </c>
      <c r="H11" s="27">
        <f>RA!J15</f>
        <v>24.300665168722201</v>
      </c>
      <c r="I11" s="20">
        <f>VLOOKUP(B11,RMS!B:D,3,FALSE)</f>
        <v>113012.12165213699</v>
      </c>
      <c r="J11" s="21">
        <f>VLOOKUP(B11,RMS!B:E,4,FALSE)</f>
        <v>85549.380552991497</v>
      </c>
      <c r="K11" s="22">
        <f t="shared" si="1"/>
        <v>-5.7952136994572356E-2</v>
      </c>
      <c r="L11" s="22">
        <f t="shared" si="2"/>
        <v>-5.2991497796028852E-5</v>
      </c>
      <c r="M11" s="36"/>
    </row>
    <row r="12" spans="1:13" x14ac:dyDescent="0.15">
      <c r="A12" s="41"/>
      <c r="B12" s="12">
        <v>21</v>
      </c>
      <c r="C12" s="38" t="s">
        <v>14</v>
      </c>
      <c r="D12" s="38"/>
      <c r="E12" s="15">
        <f>VLOOKUP(C12,RA!B16:D47,3,0)</f>
        <v>1036640.4543</v>
      </c>
      <c r="F12" s="25">
        <f>VLOOKUP(C12,RA!B16:I51,8,0)</f>
        <v>88212.715500000006</v>
      </c>
      <c r="G12" s="16">
        <f t="shared" si="0"/>
        <v>948427.73879999993</v>
      </c>
      <c r="H12" s="27">
        <f>RA!J16</f>
        <v>8.5094803250338504</v>
      </c>
      <c r="I12" s="20">
        <f>VLOOKUP(B12,RMS!B:D,3,FALSE)</f>
        <v>1036640.1342</v>
      </c>
      <c r="J12" s="21">
        <f>VLOOKUP(B12,RMS!B:E,4,FALSE)</f>
        <v>948427.73880000005</v>
      </c>
      <c r="K12" s="22">
        <f t="shared" si="1"/>
        <v>0.32010000001173466</v>
      </c>
      <c r="L12" s="22">
        <f t="shared" si="2"/>
        <v>0</v>
      </c>
      <c r="M12" s="36"/>
    </row>
    <row r="13" spans="1:13" x14ac:dyDescent="0.15">
      <c r="A13" s="41"/>
      <c r="B13" s="12">
        <v>22</v>
      </c>
      <c r="C13" s="38" t="s">
        <v>15</v>
      </c>
      <c r="D13" s="38"/>
      <c r="E13" s="15">
        <f>VLOOKUP(C13,RA!B16:D48,3,0)</f>
        <v>478824.86790000001</v>
      </c>
      <c r="F13" s="25">
        <f>VLOOKUP(C13,RA!B17:I52,8,0)</f>
        <v>56472.556100000002</v>
      </c>
      <c r="G13" s="16">
        <f t="shared" si="0"/>
        <v>422352.31180000002</v>
      </c>
      <c r="H13" s="27">
        <f>RA!J17</f>
        <v>11.7939898041791</v>
      </c>
      <c r="I13" s="20">
        <f>VLOOKUP(B13,RMS!B:D,3,FALSE)</f>
        <v>478825.05075470102</v>
      </c>
      <c r="J13" s="21">
        <f>VLOOKUP(B13,RMS!B:E,4,FALSE)</f>
        <v>422352.312290598</v>
      </c>
      <c r="K13" s="22">
        <f t="shared" si="1"/>
        <v>-0.18285470100818202</v>
      </c>
      <c r="L13" s="22">
        <f t="shared" si="2"/>
        <v>-4.9059797311201692E-4</v>
      </c>
      <c r="M13" s="36"/>
    </row>
    <row r="14" spans="1:13" x14ac:dyDescent="0.15">
      <c r="A14" s="41"/>
      <c r="B14" s="12">
        <v>23</v>
      </c>
      <c r="C14" s="38" t="s">
        <v>16</v>
      </c>
      <c r="D14" s="38"/>
      <c r="E14" s="15">
        <f>VLOOKUP(C14,RA!B18:D49,3,0)</f>
        <v>2075066.2575000001</v>
      </c>
      <c r="F14" s="25">
        <f>VLOOKUP(C14,RA!B18:I53,8,0)</f>
        <v>359227.08590000001</v>
      </c>
      <c r="G14" s="16">
        <f t="shared" si="0"/>
        <v>1715839.1716</v>
      </c>
      <c r="H14" s="27">
        <f>RA!J18</f>
        <v>17.311595935871001</v>
      </c>
      <c r="I14" s="20">
        <f>VLOOKUP(B14,RMS!B:D,3,FALSE)</f>
        <v>2075066.49835043</v>
      </c>
      <c r="J14" s="21">
        <f>VLOOKUP(B14,RMS!B:E,4,FALSE)</f>
        <v>1715839.16645385</v>
      </c>
      <c r="K14" s="22">
        <f t="shared" si="1"/>
        <v>-0.24085042998194695</v>
      </c>
      <c r="L14" s="22">
        <f t="shared" si="2"/>
        <v>5.1461500115692616E-3</v>
      </c>
      <c r="M14" s="36"/>
    </row>
    <row r="15" spans="1:13" x14ac:dyDescent="0.15">
      <c r="A15" s="41"/>
      <c r="B15" s="12">
        <v>24</v>
      </c>
      <c r="C15" s="38" t="s">
        <v>17</v>
      </c>
      <c r="D15" s="38"/>
      <c r="E15" s="15">
        <f>VLOOKUP(C15,RA!B18:D50,3,0)</f>
        <v>442962.95799999998</v>
      </c>
      <c r="F15" s="25">
        <f>VLOOKUP(C15,RA!B19:I54,8,0)</f>
        <v>62843.064400000003</v>
      </c>
      <c r="G15" s="16">
        <f t="shared" si="0"/>
        <v>380119.89359999995</v>
      </c>
      <c r="H15" s="27">
        <f>RA!J19</f>
        <v>14.1869795803558</v>
      </c>
      <c r="I15" s="20">
        <f>VLOOKUP(B15,RMS!B:D,3,FALSE)</f>
        <v>442962.95984786301</v>
      </c>
      <c r="J15" s="21">
        <f>VLOOKUP(B15,RMS!B:E,4,FALSE)</f>
        <v>380119.89332991501</v>
      </c>
      <c r="K15" s="22">
        <f t="shared" si="1"/>
        <v>-1.8478630227036774E-3</v>
      </c>
      <c r="L15" s="22">
        <f t="shared" si="2"/>
        <v>2.7008494362235069E-4</v>
      </c>
      <c r="M15" s="36"/>
    </row>
    <row r="16" spans="1:13" x14ac:dyDescent="0.15">
      <c r="A16" s="41"/>
      <c r="B16" s="12">
        <v>25</v>
      </c>
      <c r="C16" s="38" t="s">
        <v>18</v>
      </c>
      <c r="D16" s="38"/>
      <c r="E16" s="15">
        <f>VLOOKUP(C16,RA!B20:D51,3,0)</f>
        <v>898046.33880000003</v>
      </c>
      <c r="F16" s="25">
        <f>VLOOKUP(C16,RA!B20:I55,8,0)</f>
        <v>96934.061600000001</v>
      </c>
      <c r="G16" s="16">
        <f t="shared" si="0"/>
        <v>801112.27720000001</v>
      </c>
      <c r="H16" s="27">
        <f>RA!J20</f>
        <v>10.7938819426096</v>
      </c>
      <c r="I16" s="20">
        <f>VLOOKUP(B16,RMS!B:D,3,FALSE)</f>
        <v>898046.21129999997</v>
      </c>
      <c r="J16" s="21">
        <f>VLOOKUP(B16,RMS!B:E,4,FALSE)</f>
        <v>801112.27720000001</v>
      </c>
      <c r="K16" s="22">
        <f t="shared" si="1"/>
        <v>0.12750000006053597</v>
      </c>
      <c r="L16" s="22">
        <f t="shared" si="2"/>
        <v>0</v>
      </c>
      <c r="M16" s="36"/>
    </row>
    <row r="17" spans="1:13" x14ac:dyDescent="0.15">
      <c r="A17" s="41"/>
      <c r="B17" s="12">
        <v>26</v>
      </c>
      <c r="C17" s="38" t="s">
        <v>19</v>
      </c>
      <c r="D17" s="38"/>
      <c r="E17" s="15">
        <f>VLOOKUP(C17,RA!B20:D52,3,0)</f>
        <v>366335.0318</v>
      </c>
      <c r="F17" s="25">
        <f>VLOOKUP(C17,RA!B21:I56,8,0)</f>
        <v>61391.199399999998</v>
      </c>
      <c r="G17" s="16">
        <f t="shared" si="0"/>
        <v>304943.83240000001</v>
      </c>
      <c r="H17" s="27">
        <f>RA!J21</f>
        <v>16.758211492455999</v>
      </c>
      <c r="I17" s="20">
        <f>VLOOKUP(B17,RMS!B:D,3,FALSE)</f>
        <v>366334.612274896</v>
      </c>
      <c r="J17" s="21">
        <f>VLOOKUP(B17,RMS!B:E,4,FALSE)</f>
        <v>304943.832306172</v>
      </c>
      <c r="K17" s="22">
        <f t="shared" si="1"/>
        <v>0.41952510399278253</v>
      </c>
      <c r="L17" s="22">
        <f t="shared" si="2"/>
        <v>9.3828013632446527E-5</v>
      </c>
      <c r="M17" s="36"/>
    </row>
    <row r="18" spans="1:13" x14ac:dyDescent="0.15">
      <c r="A18" s="41"/>
      <c r="B18" s="12">
        <v>27</v>
      </c>
      <c r="C18" s="38" t="s">
        <v>20</v>
      </c>
      <c r="D18" s="38"/>
      <c r="E18" s="15">
        <f>VLOOKUP(C18,RA!B22:D53,3,0)</f>
        <v>1481278.4731999999</v>
      </c>
      <c r="F18" s="25">
        <f>VLOOKUP(C18,RA!B22:I57,8,0)</f>
        <v>177356.06409999999</v>
      </c>
      <c r="G18" s="16">
        <f t="shared" si="0"/>
        <v>1303922.4090999998</v>
      </c>
      <c r="H18" s="27">
        <f>RA!J22</f>
        <v>11.9731750179869</v>
      </c>
      <c r="I18" s="20">
        <f>VLOOKUP(B18,RMS!B:D,3,FALSE)</f>
        <v>1481278.96943333</v>
      </c>
      <c r="J18" s="21">
        <f>VLOOKUP(B18,RMS!B:E,4,FALSE)</f>
        <v>1303922.4088999999</v>
      </c>
      <c r="K18" s="22">
        <f t="shared" si="1"/>
        <v>-0.49623333010822535</v>
      </c>
      <c r="L18" s="22">
        <f t="shared" si="2"/>
        <v>1.9999989308416843E-4</v>
      </c>
      <c r="M18" s="36"/>
    </row>
    <row r="19" spans="1:13" x14ac:dyDescent="0.15">
      <c r="A19" s="41"/>
      <c r="B19" s="12">
        <v>29</v>
      </c>
      <c r="C19" s="38" t="s">
        <v>21</v>
      </c>
      <c r="D19" s="38"/>
      <c r="E19" s="15">
        <f>VLOOKUP(C19,RA!B22:D54,3,0)</f>
        <v>3065528.9402000001</v>
      </c>
      <c r="F19" s="25">
        <f>VLOOKUP(C19,RA!B23:I58,8,0)</f>
        <v>129527.5206</v>
      </c>
      <c r="G19" s="16">
        <f t="shared" si="0"/>
        <v>2936001.4196000001</v>
      </c>
      <c r="H19" s="27">
        <f>RA!J23</f>
        <v>4.2252910713525802</v>
      </c>
      <c r="I19" s="20">
        <f>VLOOKUP(B19,RMS!B:D,3,FALSE)</f>
        <v>3065529.5802247901</v>
      </c>
      <c r="J19" s="21">
        <f>VLOOKUP(B19,RMS!B:E,4,FALSE)</f>
        <v>2936001.4548461498</v>
      </c>
      <c r="K19" s="22">
        <f t="shared" si="1"/>
        <v>-0.64002479007467628</v>
      </c>
      <c r="L19" s="22">
        <f t="shared" si="2"/>
        <v>-3.5246149636805058E-2</v>
      </c>
      <c r="M19" s="36"/>
    </row>
    <row r="20" spans="1:13" x14ac:dyDescent="0.15">
      <c r="A20" s="41"/>
      <c r="B20" s="12">
        <v>31</v>
      </c>
      <c r="C20" s="38" t="s">
        <v>22</v>
      </c>
      <c r="D20" s="38"/>
      <c r="E20" s="15">
        <f>VLOOKUP(C20,RA!B24:D55,3,0)</f>
        <v>320181.24589999998</v>
      </c>
      <c r="F20" s="25">
        <f>VLOOKUP(C20,RA!B24:I59,8,0)</f>
        <v>63990.375399999997</v>
      </c>
      <c r="G20" s="16">
        <f t="shared" si="0"/>
        <v>256190.87049999999</v>
      </c>
      <c r="H20" s="27">
        <f>RA!J24</f>
        <v>19.985672558718701</v>
      </c>
      <c r="I20" s="20">
        <f>VLOOKUP(B20,RMS!B:D,3,FALSE)</f>
        <v>320181.25416041102</v>
      </c>
      <c r="J20" s="21">
        <f>VLOOKUP(B20,RMS!B:E,4,FALSE)</f>
        <v>256190.85065876899</v>
      </c>
      <c r="K20" s="22">
        <f t="shared" si="1"/>
        <v>-8.2604110357351601E-3</v>
      </c>
      <c r="L20" s="22">
        <f t="shared" si="2"/>
        <v>1.9841230998281389E-2</v>
      </c>
      <c r="M20" s="36"/>
    </row>
    <row r="21" spans="1:13" x14ac:dyDescent="0.15">
      <c r="A21" s="41"/>
      <c r="B21" s="12">
        <v>32</v>
      </c>
      <c r="C21" s="38" t="s">
        <v>23</v>
      </c>
      <c r="D21" s="38"/>
      <c r="E21" s="15">
        <f>VLOOKUP(C21,RA!B24:D56,3,0)</f>
        <v>293555.17129999999</v>
      </c>
      <c r="F21" s="25">
        <f>VLOOKUP(C21,RA!B25:I60,8,0)</f>
        <v>25591.3112</v>
      </c>
      <c r="G21" s="16">
        <f t="shared" si="0"/>
        <v>267963.86009999999</v>
      </c>
      <c r="H21" s="27">
        <f>RA!J25</f>
        <v>8.7177177246340705</v>
      </c>
      <c r="I21" s="20">
        <f>VLOOKUP(B21,RMS!B:D,3,FALSE)</f>
        <v>293555.18342213897</v>
      </c>
      <c r="J21" s="21">
        <f>VLOOKUP(B21,RMS!B:E,4,FALSE)</f>
        <v>267963.858766135</v>
      </c>
      <c r="K21" s="22">
        <f t="shared" si="1"/>
        <v>-1.2122138985432684E-2</v>
      </c>
      <c r="L21" s="22">
        <f t="shared" si="2"/>
        <v>1.3338649878278375E-3</v>
      </c>
      <c r="M21" s="36"/>
    </row>
    <row r="22" spans="1:13" x14ac:dyDescent="0.15">
      <c r="A22" s="41"/>
      <c r="B22" s="12">
        <v>33</v>
      </c>
      <c r="C22" s="38" t="s">
        <v>24</v>
      </c>
      <c r="D22" s="38"/>
      <c r="E22" s="15">
        <f>VLOOKUP(C22,RA!B26:D57,3,0)</f>
        <v>662629.20830000006</v>
      </c>
      <c r="F22" s="25">
        <f>VLOOKUP(C22,RA!B26:I61,8,0)</f>
        <v>138416.42679999999</v>
      </c>
      <c r="G22" s="16">
        <f t="shared" si="0"/>
        <v>524212.78150000004</v>
      </c>
      <c r="H22" s="27">
        <f>RA!J26</f>
        <v>20.88897154943</v>
      </c>
      <c r="I22" s="20">
        <f>VLOOKUP(B22,RMS!B:D,3,FALSE)</f>
        <v>662629.21725702297</v>
      </c>
      <c r="J22" s="21">
        <f>VLOOKUP(B22,RMS!B:E,4,FALSE)</f>
        <v>524212.46350900002</v>
      </c>
      <c r="K22" s="22">
        <f t="shared" si="1"/>
        <v>-8.9570229174569249E-3</v>
      </c>
      <c r="L22" s="22">
        <f t="shared" si="2"/>
        <v>0.31799100001808256</v>
      </c>
      <c r="M22" s="36"/>
    </row>
    <row r="23" spans="1:13" x14ac:dyDescent="0.15">
      <c r="A23" s="41"/>
      <c r="B23" s="12">
        <v>34</v>
      </c>
      <c r="C23" s="38" t="s">
        <v>25</v>
      </c>
      <c r="D23" s="38"/>
      <c r="E23" s="15">
        <f>VLOOKUP(C23,RA!B26:D58,3,0)</f>
        <v>286844.603</v>
      </c>
      <c r="F23" s="25">
        <f>VLOOKUP(C23,RA!B27:I62,8,0)</f>
        <v>93693.114000000001</v>
      </c>
      <c r="G23" s="16">
        <f t="shared" si="0"/>
        <v>193151.489</v>
      </c>
      <c r="H23" s="27">
        <f>RA!J27</f>
        <v>32.663369998981601</v>
      </c>
      <c r="I23" s="20">
        <f>VLOOKUP(B23,RMS!B:D,3,FALSE)</f>
        <v>286844.55370082398</v>
      </c>
      <c r="J23" s="21">
        <f>VLOOKUP(B23,RMS!B:E,4,FALSE)</f>
        <v>193151.50918718899</v>
      </c>
      <c r="K23" s="22">
        <f t="shared" si="1"/>
        <v>4.9299176025670022E-2</v>
      </c>
      <c r="L23" s="22">
        <f t="shared" si="2"/>
        <v>-2.0187188987620175E-2</v>
      </c>
      <c r="M23" s="36"/>
    </row>
    <row r="24" spans="1:13" x14ac:dyDescent="0.15">
      <c r="A24" s="41"/>
      <c r="B24" s="12">
        <v>35</v>
      </c>
      <c r="C24" s="38" t="s">
        <v>26</v>
      </c>
      <c r="D24" s="38"/>
      <c r="E24" s="15">
        <f>VLOOKUP(C24,RA!B28:D59,3,0)</f>
        <v>976235.3112</v>
      </c>
      <c r="F24" s="25">
        <f>VLOOKUP(C24,RA!B28:I63,8,0)</f>
        <v>38793.074800000002</v>
      </c>
      <c r="G24" s="16">
        <f t="shared" si="0"/>
        <v>937442.23640000005</v>
      </c>
      <c r="H24" s="27">
        <f>RA!J28</f>
        <v>3.9737422274057201</v>
      </c>
      <c r="I24" s="20">
        <f>VLOOKUP(B24,RMS!B:D,3,FALSE)</f>
        <v>976235.31117699097</v>
      </c>
      <c r="J24" s="21">
        <f>VLOOKUP(B24,RMS!B:E,4,FALSE)</f>
        <v>937442.23495309695</v>
      </c>
      <c r="K24" s="22">
        <f t="shared" si="1"/>
        <v>2.3009022697806358E-5</v>
      </c>
      <c r="L24" s="22">
        <f t="shared" si="2"/>
        <v>1.4469031011685729E-3</v>
      </c>
      <c r="M24" s="36"/>
    </row>
    <row r="25" spans="1:13" x14ac:dyDescent="0.15">
      <c r="A25" s="41"/>
      <c r="B25" s="12">
        <v>36</v>
      </c>
      <c r="C25" s="38" t="s">
        <v>27</v>
      </c>
      <c r="D25" s="38"/>
      <c r="E25" s="15">
        <f>VLOOKUP(C25,RA!B28:D60,3,0)</f>
        <v>626612.11329999997</v>
      </c>
      <c r="F25" s="25">
        <f>VLOOKUP(C25,RA!B29:I64,8,0)</f>
        <v>102338.70540000001</v>
      </c>
      <c r="G25" s="16">
        <f t="shared" si="0"/>
        <v>524273.40789999999</v>
      </c>
      <c r="H25" s="27">
        <f>RA!J29</f>
        <v>16.332066238081801</v>
      </c>
      <c r="I25" s="20">
        <f>VLOOKUP(B25,RMS!B:D,3,FALSE)</f>
        <v>626612.111941593</v>
      </c>
      <c r="J25" s="21">
        <f>VLOOKUP(B25,RMS!B:E,4,FALSE)</f>
        <v>524273.40791877598</v>
      </c>
      <c r="K25" s="22">
        <f t="shared" si="1"/>
        <v>1.3584069674834609E-3</v>
      </c>
      <c r="L25" s="22">
        <f t="shared" si="2"/>
        <v>-1.8775986973196268E-5</v>
      </c>
      <c r="M25" s="36"/>
    </row>
    <row r="26" spans="1:13" x14ac:dyDescent="0.15">
      <c r="A26" s="41"/>
      <c r="B26" s="12">
        <v>37</v>
      </c>
      <c r="C26" s="38" t="s">
        <v>28</v>
      </c>
      <c r="D26" s="38"/>
      <c r="E26" s="15">
        <f>VLOOKUP(C26,RA!B30:D61,3,0)</f>
        <v>1367795.9946000001</v>
      </c>
      <c r="F26" s="25">
        <f>VLOOKUP(C26,RA!B30:I65,8,0)</f>
        <v>181465.5001</v>
      </c>
      <c r="G26" s="16">
        <f t="shared" si="0"/>
        <v>1186330.4945</v>
      </c>
      <c r="H26" s="27">
        <f>RA!J30</f>
        <v>13.2670004018449</v>
      </c>
      <c r="I26" s="20">
        <f>VLOOKUP(B26,RMS!B:D,3,FALSE)</f>
        <v>1367796.0099194699</v>
      </c>
      <c r="J26" s="21">
        <f>VLOOKUP(B26,RMS!B:E,4,FALSE)</f>
        <v>1186330.5177219801</v>
      </c>
      <c r="K26" s="22">
        <f t="shared" si="1"/>
        <v>-1.5319469850510359E-2</v>
      </c>
      <c r="L26" s="22">
        <f t="shared" si="2"/>
        <v>-2.3221980081871152E-2</v>
      </c>
      <c r="M26" s="36"/>
    </row>
    <row r="27" spans="1:13" x14ac:dyDescent="0.15">
      <c r="A27" s="41"/>
      <c r="B27" s="12">
        <v>38</v>
      </c>
      <c r="C27" s="38" t="s">
        <v>29</v>
      </c>
      <c r="D27" s="38"/>
      <c r="E27" s="15">
        <f>VLOOKUP(C27,RA!B30:D62,3,0)</f>
        <v>863306.21219999995</v>
      </c>
      <c r="F27" s="25">
        <f>VLOOKUP(C27,RA!B31:I66,8,0)</f>
        <v>34840.002999999997</v>
      </c>
      <c r="G27" s="16">
        <f t="shared" si="0"/>
        <v>828466.20919999992</v>
      </c>
      <c r="H27" s="27">
        <f>RA!J31</f>
        <v>4.0356483606454896</v>
      </c>
      <c r="I27" s="20">
        <f>VLOOKUP(B27,RMS!B:D,3,FALSE)</f>
        <v>863306.147762832</v>
      </c>
      <c r="J27" s="21">
        <f>VLOOKUP(B27,RMS!B:E,4,FALSE)</f>
        <v>828466.15972654906</v>
      </c>
      <c r="K27" s="22">
        <f t="shared" si="1"/>
        <v>6.4437167951837182E-2</v>
      </c>
      <c r="L27" s="22">
        <f t="shared" si="2"/>
        <v>4.9473450868390501E-2</v>
      </c>
      <c r="M27" s="36"/>
    </row>
    <row r="28" spans="1:13" x14ac:dyDescent="0.15">
      <c r="A28" s="41"/>
      <c r="B28" s="12">
        <v>39</v>
      </c>
      <c r="C28" s="38" t="s">
        <v>30</v>
      </c>
      <c r="D28" s="38"/>
      <c r="E28" s="15">
        <f>VLOOKUP(C28,RA!B32:D63,3,0)</f>
        <v>140541.4142</v>
      </c>
      <c r="F28" s="25">
        <f>VLOOKUP(C28,RA!B32:I67,8,0)</f>
        <v>39150.349300000002</v>
      </c>
      <c r="G28" s="16">
        <f t="shared" si="0"/>
        <v>101391.0649</v>
      </c>
      <c r="H28" s="27">
        <f>RA!J32</f>
        <v>27.856806139922899</v>
      </c>
      <c r="I28" s="20">
        <f>VLOOKUP(B28,RMS!B:D,3,FALSE)</f>
        <v>140541.34298365499</v>
      </c>
      <c r="J28" s="21">
        <f>VLOOKUP(B28,RMS!B:E,4,FALSE)</f>
        <v>101391.045164051</v>
      </c>
      <c r="K28" s="22">
        <f t="shared" si="1"/>
        <v>7.1216345007997006E-2</v>
      </c>
      <c r="L28" s="22">
        <f t="shared" si="2"/>
        <v>1.9735948997549713E-2</v>
      </c>
      <c r="M28" s="36"/>
    </row>
    <row r="29" spans="1:13" x14ac:dyDescent="0.15">
      <c r="A29" s="41"/>
      <c r="B29" s="12">
        <v>40</v>
      </c>
      <c r="C29" s="38" t="s">
        <v>31</v>
      </c>
      <c r="D29" s="38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6"/>
    </row>
    <row r="30" spans="1:13" x14ac:dyDescent="0.15">
      <c r="A30" s="41"/>
      <c r="B30" s="12">
        <v>41</v>
      </c>
      <c r="C30" s="38" t="s">
        <v>36</v>
      </c>
      <c r="D30" s="38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6"/>
    </row>
    <row r="31" spans="1:13" x14ac:dyDescent="0.15">
      <c r="A31" s="41"/>
      <c r="B31" s="12">
        <v>42</v>
      </c>
      <c r="C31" s="38" t="s">
        <v>32</v>
      </c>
      <c r="D31" s="38"/>
      <c r="E31" s="15">
        <f>VLOOKUP(C31,RA!B34:D66,3,0)</f>
        <v>162401.0306</v>
      </c>
      <c r="F31" s="25">
        <f>VLOOKUP(C31,RA!B35:I70,8,0)</f>
        <v>23949.696100000001</v>
      </c>
      <c r="G31" s="16">
        <f t="shared" si="0"/>
        <v>138451.3345</v>
      </c>
      <c r="H31" s="27">
        <f>RA!J35</f>
        <v>14.747256228311199</v>
      </c>
      <c r="I31" s="20">
        <f>VLOOKUP(B31,RMS!B:D,3,FALSE)</f>
        <v>162401.03030000001</v>
      </c>
      <c r="J31" s="21">
        <f>VLOOKUP(B31,RMS!B:E,4,FALSE)</f>
        <v>138451.33679999999</v>
      </c>
      <c r="K31" s="22">
        <f t="shared" si="1"/>
        <v>2.9999998514540493E-4</v>
      </c>
      <c r="L31" s="22">
        <f t="shared" si="2"/>
        <v>-2.2999999928288162E-3</v>
      </c>
      <c r="M31" s="36"/>
    </row>
    <row r="32" spans="1:13" x14ac:dyDescent="0.15">
      <c r="A32" s="41"/>
      <c r="B32" s="12">
        <v>71</v>
      </c>
      <c r="C32" s="38" t="s">
        <v>37</v>
      </c>
      <c r="D32" s="38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6"/>
    </row>
    <row r="33" spans="1:13" x14ac:dyDescent="0.15">
      <c r="A33" s="41"/>
      <c r="B33" s="12">
        <v>72</v>
      </c>
      <c r="C33" s="38" t="s">
        <v>38</v>
      </c>
      <c r="D33" s="38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6"/>
    </row>
    <row r="34" spans="1:13" x14ac:dyDescent="0.15">
      <c r="A34" s="41"/>
      <c r="B34" s="12">
        <v>73</v>
      </c>
      <c r="C34" s="38" t="s">
        <v>39</v>
      </c>
      <c r="D34" s="38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6"/>
    </row>
    <row r="35" spans="1:13" x14ac:dyDescent="0.15">
      <c r="A35" s="41"/>
      <c r="B35" s="12">
        <v>75</v>
      </c>
      <c r="C35" s="38" t="s">
        <v>33</v>
      </c>
      <c r="D35" s="38"/>
      <c r="E35" s="15">
        <f>VLOOKUP(C35,RA!B8:D70,3,0)</f>
        <v>311819.66759999999</v>
      </c>
      <c r="F35" s="25">
        <f>VLOOKUP(C35,RA!B8:I74,8,0)</f>
        <v>18688.433300000001</v>
      </c>
      <c r="G35" s="16">
        <f t="shared" si="0"/>
        <v>293131.23430000001</v>
      </c>
      <c r="H35" s="27">
        <f>RA!J39</f>
        <v>5.9933465531024099</v>
      </c>
      <c r="I35" s="20">
        <f>VLOOKUP(B35,RMS!B:D,3,FALSE)</f>
        <v>311819.66666666698</v>
      </c>
      <c r="J35" s="21">
        <f>VLOOKUP(B35,RMS!B:E,4,FALSE)</f>
        <v>293131.23487179499</v>
      </c>
      <c r="K35" s="22">
        <f t="shared" si="1"/>
        <v>9.3333300901576877E-4</v>
      </c>
      <c r="L35" s="22">
        <f t="shared" si="2"/>
        <v>-5.7179498253390193E-4</v>
      </c>
      <c r="M35" s="36"/>
    </row>
    <row r="36" spans="1:13" x14ac:dyDescent="0.15">
      <c r="A36" s="41"/>
      <c r="B36" s="12">
        <v>76</v>
      </c>
      <c r="C36" s="38" t="s">
        <v>34</v>
      </c>
      <c r="D36" s="38"/>
      <c r="E36" s="15">
        <f>VLOOKUP(C36,RA!B8:D71,3,0)</f>
        <v>629311.74459999998</v>
      </c>
      <c r="F36" s="25">
        <f>VLOOKUP(C36,RA!B8:I75,8,0)</f>
        <v>38647.514300000003</v>
      </c>
      <c r="G36" s="16">
        <f t="shared" si="0"/>
        <v>590664.23029999994</v>
      </c>
      <c r="H36" s="27">
        <f>RA!J40</f>
        <v>6.1412351877470401</v>
      </c>
      <c r="I36" s="20">
        <f>VLOOKUP(B36,RMS!B:D,3,FALSE)</f>
        <v>629311.73552649596</v>
      </c>
      <c r="J36" s="21">
        <f>VLOOKUP(B36,RMS!B:E,4,FALSE)</f>
        <v>590664.23611111101</v>
      </c>
      <c r="K36" s="22">
        <f t="shared" si="1"/>
        <v>9.0735040139406919E-3</v>
      </c>
      <c r="L36" s="22">
        <f t="shared" si="2"/>
        <v>-5.8111110702157021E-3</v>
      </c>
      <c r="M36" s="36"/>
    </row>
    <row r="37" spans="1:13" x14ac:dyDescent="0.15">
      <c r="A37" s="41"/>
      <c r="B37" s="12">
        <v>77</v>
      </c>
      <c r="C37" s="38" t="s">
        <v>40</v>
      </c>
      <c r="D37" s="38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6"/>
    </row>
    <row r="38" spans="1:13" x14ac:dyDescent="0.15">
      <c r="A38" s="41"/>
      <c r="B38" s="12">
        <v>78</v>
      </c>
      <c r="C38" s="38" t="s">
        <v>41</v>
      </c>
      <c r="D38" s="38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6"/>
    </row>
    <row r="39" spans="1:13" s="34" customFormat="1" x14ac:dyDescent="0.15">
      <c r="A39" s="41"/>
      <c r="B39" s="12">
        <v>9101</v>
      </c>
      <c r="C39" s="38" t="s">
        <v>72</v>
      </c>
      <c r="D39" s="38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6"/>
    </row>
    <row r="40" spans="1:13" x14ac:dyDescent="0.15">
      <c r="A40" s="41"/>
      <c r="B40" s="12">
        <v>99</v>
      </c>
      <c r="C40" s="38" t="s">
        <v>35</v>
      </c>
      <c r="D40" s="38"/>
      <c r="E40" s="15">
        <f>VLOOKUP(C40,RA!B8:D74,3,0)</f>
        <v>21487.179800000002</v>
      </c>
      <c r="F40" s="25">
        <f>VLOOKUP(C40,RA!B8:I78,8,0)</f>
        <v>2242.1965</v>
      </c>
      <c r="G40" s="16">
        <f t="shared" si="0"/>
        <v>19244.9833</v>
      </c>
      <c r="H40" s="27">
        <f>RA!J43</f>
        <v>0</v>
      </c>
      <c r="I40" s="20">
        <f>VLOOKUP(B40,RMS!B:D,3,FALSE)</f>
        <v>21487.179487179499</v>
      </c>
      <c r="J40" s="21">
        <f>VLOOKUP(B40,RMS!B:E,4,FALSE)</f>
        <v>19244.982905982899</v>
      </c>
      <c r="K40" s="22">
        <f t="shared" si="1"/>
        <v>3.1282050258596428E-4</v>
      </c>
      <c r="L40" s="22">
        <f t="shared" si="2"/>
        <v>3.9401710091624409E-4</v>
      </c>
      <c r="M40" s="36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4"/>
  <sheetViews>
    <sheetView topLeftCell="A13" workbookViewId="0">
      <selection sqref="A1:W44"/>
    </sheetView>
  </sheetViews>
  <sheetFormatPr defaultRowHeight="11.25" x14ac:dyDescent="0.15"/>
  <cols>
    <col min="1" max="1" width="7.75" style="35" customWidth="1"/>
    <col min="2" max="3" width="9" style="35"/>
    <col min="4" max="4" width="11.5" style="35" bestFit="1" customWidth="1"/>
    <col min="5" max="5" width="10.5" style="35" bestFit="1" customWidth="1"/>
    <col min="6" max="7" width="12.25" style="35" bestFit="1" customWidth="1"/>
    <col min="8" max="8" width="9" style="35"/>
    <col min="9" max="9" width="12.25" style="35" bestFit="1" customWidth="1"/>
    <col min="10" max="10" width="9" style="35"/>
    <col min="11" max="11" width="12.25" style="35" bestFit="1" customWidth="1"/>
    <col min="12" max="12" width="10.5" style="35" bestFit="1" customWidth="1"/>
    <col min="13" max="13" width="12.25" style="35" bestFit="1" customWidth="1"/>
    <col min="14" max="15" width="13.875" style="35" bestFit="1" customWidth="1"/>
    <col min="16" max="17" width="9.25" style="35" bestFit="1" customWidth="1"/>
    <col min="18" max="18" width="10.5" style="35" bestFit="1" customWidth="1"/>
    <col min="19" max="20" width="9" style="35"/>
    <col min="21" max="21" width="10.5" style="35" bestFit="1" customWidth="1"/>
    <col min="22" max="22" width="36" style="35" bestFit="1" customWidth="1"/>
    <col min="23" max="16384" width="9" style="35"/>
  </cols>
  <sheetData>
    <row r="1" spans="1:23" ht="12.75" x14ac:dyDescent="0.2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56" t="s">
        <v>47</v>
      </c>
      <c r="W1" s="46"/>
    </row>
    <row r="2" spans="1:23" ht="12.75" x14ac:dyDescent="0.2">
      <c r="A2" s="44"/>
      <c r="B2" s="44"/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56"/>
      <c r="W2" s="46"/>
    </row>
    <row r="3" spans="1:23" ht="23.25" thickBot="1" x14ac:dyDescent="0.2">
      <c r="A3" s="44"/>
      <c r="B3" s="44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57" t="s">
        <v>48</v>
      </c>
      <c r="W3" s="46"/>
    </row>
    <row r="4" spans="1:23" ht="15" thickTop="1" thickBot="1" x14ac:dyDescent="0.2">
      <c r="A4" s="4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55"/>
      <c r="W4" s="46"/>
    </row>
    <row r="5" spans="1:23" ht="15" thickTop="1" thickBot="1" x14ac:dyDescent="0.25">
      <c r="A5" s="58"/>
      <c r="B5" s="59"/>
      <c r="C5" s="60"/>
      <c r="D5" s="61" t="s">
        <v>0</v>
      </c>
      <c r="E5" s="61" t="s">
        <v>60</v>
      </c>
      <c r="F5" s="61" t="s">
        <v>61</v>
      </c>
      <c r="G5" s="61" t="s">
        <v>49</v>
      </c>
      <c r="H5" s="61" t="s">
        <v>50</v>
      </c>
      <c r="I5" s="61" t="s">
        <v>1</v>
      </c>
      <c r="J5" s="61" t="s">
        <v>2</v>
      </c>
      <c r="K5" s="61" t="s">
        <v>51</v>
      </c>
      <c r="L5" s="61" t="s">
        <v>52</v>
      </c>
      <c r="M5" s="61" t="s">
        <v>53</v>
      </c>
      <c r="N5" s="61" t="s">
        <v>54</v>
      </c>
      <c r="O5" s="61" t="s">
        <v>55</v>
      </c>
      <c r="P5" s="61" t="s">
        <v>62</v>
      </c>
      <c r="Q5" s="61" t="s">
        <v>63</v>
      </c>
      <c r="R5" s="61" t="s">
        <v>56</v>
      </c>
      <c r="S5" s="61" t="s">
        <v>57</v>
      </c>
      <c r="T5" s="61" t="s">
        <v>58</v>
      </c>
      <c r="U5" s="62" t="s">
        <v>59</v>
      </c>
      <c r="V5" s="55"/>
      <c r="W5" s="55"/>
    </row>
    <row r="6" spans="1:23" ht="14.25" thickBot="1" x14ac:dyDescent="0.2">
      <c r="A6" s="63" t="s">
        <v>3</v>
      </c>
      <c r="B6" s="47" t="s">
        <v>4</v>
      </c>
      <c r="C6" s="48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  <c r="S6" s="63"/>
      <c r="T6" s="63"/>
      <c r="U6" s="64"/>
      <c r="V6" s="55"/>
      <c r="W6" s="55"/>
    </row>
    <row r="7" spans="1:23" ht="14.25" thickBot="1" x14ac:dyDescent="0.2">
      <c r="A7" s="49" t="s">
        <v>5</v>
      </c>
      <c r="B7" s="50"/>
      <c r="C7" s="51"/>
      <c r="D7" s="65">
        <v>18267579.469999999</v>
      </c>
      <c r="E7" s="65">
        <v>23171605</v>
      </c>
      <c r="F7" s="66">
        <v>78.836055896861694</v>
      </c>
      <c r="G7" s="65">
        <v>18186593.722800002</v>
      </c>
      <c r="H7" s="66">
        <v>0.44530464821723698</v>
      </c>
      <c r="I7" s="65">
        <v>2242743.1957999999</v>
      </c>
      <c r="J7" s="66">
        <v>12.277177715214799</v>
      </c>
      <c r="K7" s="65">
        <v>1614145.9793</v>
      </c>
      <c r="L7" s="66">
        <v>8.8754717013136606</v>
      </c>
      <c r="M7" s="66">
        <v>0.38943021545833201</v>
      </c>
      <c r="N7" s="65">
        <v>55690172.316600002</v>
      </c>
      <c r="O7" s="65">
        <v>4273269250.4798002</v>
      </c>
      <c r="P7" s="65">
        <v>1075119</v>
      </c>
      <c r="Q7" s="65">
        <v>1153774</v>
      </c>
      <c r="R7" s="66">
        <v>-6.8171929684669603</v>
      </c>
      <c r="S7" s="65">
        <v>16.991216293266099</v>
      </c>
      <c r="T7" s="65">
        <v>18.165953372150899</v>
      </c>
      <c r="U7" s="67">
        <v>-6.91379038798003</v>
      </c>
      <c r="V7" s="55"/>
      <c r="W7" s="55"/>
    </row>
    <row r="8" spans="1:23" ht="14.25" thickBot="1" x14ac:dyDescent="0.2">
      <c r="A8" s="52">
        <v>41854</v>
      </c>
      <c r="B8" s="42" t="s">
        <v>6</v>
      </c>
      <c r="C8" s="43"/>
      <c r="D8" s="68">
        <v>647861.01370000001</v>
      </c>
      <c r="E8" s="68">
        <v>740520</v>
      </c>
      <c r="F8" s="69">
        <v>87.487308067304099</v>
      </c>
      <c r="G8" s="68">
        <v>551521.11690000002</v>
      </c>
      <c r="H8" s="69">
        <v>17.468034105658401</v>
      </c>
      <c r="I8" s="68">
        <v>159551.87640000001</v>
      </c>
      <c r="J8" s="69">
        <v>24.6274853751089</v>
      </c>
      <c r="K8" s="68">
        <v>110037.22169999999</v>
      </c>
      <c r="L8" s="69">
        <v>19.951588131112601</v>
      </c>
      <c r="M8" s="69">
        <v>0.44998096039714902</v>
      </c>
      <c r="N8" s="68">
        <v>1824269.5116999999</v>
      </c>
      <c r="O8" s="68">
        <v>162462948.9395</v>
      </c>
      <c r="P8" s="68">
        <v>28421</v>
      </c>
      <c r="Q8" s="68">
        <v>28816</v>
      </c>
      <c r="R8" s="69">
        <v>-1.3707662409772401</v>
      </c>
      <c r="S8" s="68">
        <v>22.7951519545407</v>
      </c>
      <c r="T8" s="68">
        <v>22.4220213145475</v>
      </c>
      <c r="U8" s="70">
        <v>1.63688595161506</v>
      </c>
      <c r="V8" s="55"/>
      <c r="W8" s="55"/>
    </row>
    <row r="9" spans="1:23" ht="12" customHeight="1" thickBot="1" x14ac:dyDescent="0.2">
      <c r="A9" s="53"/>
      <c r="B9" s="42" t="s">
        <v>7</v>
      </c>
      <c r="C9" s="43"/>
      <c r="D9" s="68">
        <v>114676.08259999999</v>
      </c>
      <c r="E9" s="68">
        <v>146566</v>
      </c>
      <c r="F9" s="69">
        <v>78.241940559202007</v>
      </c>
      <c r="G9" s="68">
        <v>113726.7433</v>
      </c>
      <c r="H9" s="69">
        <v>0.83475466935314402</v>
      </c>
      <c r="I9" s="68">
        <v>25491.613399999998</v>
      </c>
      <c r="J9" s="69">
        <v>22.229232828711901</v>
      </c>
      <c r="K9" s="68">
        <v>23475.3302</v>
      </c>
      <c r="L9" s="69">
        <v>20.641873247064101</v>
      </c>
      <c r="M9" s="69">
        <v>8.5889450023583003E-2</v>
      </c>
      <c r="N9" s="68">
        <v>321529.52590000001</v>
      </c>
      <c r="O9" s="68">
        <v>27469433.639400002</v>
      </c>
      <c r="P9" s="68">
        <v>6305</v>
      </c>
      <c r="Q9" s="68">
        <v>6354</v>
      </c>
      <c r="R9" s="69">
        <v>-0.77116776833490197</v>
      </c>
      <c r="S9" s="68">
        <v>18.1881177795401</v>
      </c>
      <c r="T9" s="68">
        <v>18.109586575385599</v>
      </c>
      <c r="U9" s="70">
        <v>0.43177202339653897</v>
      </c>
      <c r="V9" s="55"/>
      <c r="W9" s="55"/>
    </row>
    <row r="10" spans="1:23" ht="14.25" thickBot="1" x14ac:dyDescent="0.2">
      <c r="A10" s="53"/>
      <c r="B10" s="42" t="s">
        <v>8</v>
      </c>
      <c r="C10" s="43"/>
      <c r="D10" s="68">
        <v>202409.82870000001</v>
      </c>
      <c r="E10" s="68">
        <v>226151</v>
      </c>
      <c r="F10" s="69">
        <v>89.502071049873805</v>
      </c>
      <c r="G10" s="68">
        <v>180334.55220000001</v>
      </c>
      <c r="H10" s="69">
        <v>12.241290551750399</v>
      </c>
      <c r="I10" s="68">
        <v>52150.699200000003</v>
      </c>
      <c r="J10" s="69">
        <v>25.764904567601199</v>
      </c>
      <c r="K10" s="68">
        <v>39932.253499999999</v>
      </c>
      <c r="L10" s="69">
        <v>22.143428983988102</v>
      </c>
      <c r="M10" s="69">
        <v>0.30597936828183298</v>
      </c>
      <c r="N10" s="68">
        <v>583142.64309999999</v>
      </c>
      <c r="O10" s="68">
        <v>41873149.010799997</v>
      </c>
      <c r="P10" s="68">
        <v>102195</v>
      </c>
      <c r="Q10" s="68">
        <v>114297</v>
      </c>
      <c r="R10" s="69">
        <v>-10.588204414813999</v>
      </c>
      <c r="S10" s="68">
        <v>1.9806235990019101</v>
      </c>
      <c r="T10" s="68">
        <v>1.90245226646369</v>
      </c>
      <c r="U10" s="70">
        <v>3.9468040559354201</v>
      </c>
      <c r="V10" s="55"/>
      <c r="W10" s="55"/>
    </row>
    <row r="11" spans="1:23" ht="14.25" thickBot="1" x14ac:dyDescent="0.2">
      <c r="A11" s="53"/>
      <c r="B11" s="42" t="s">
        <v>9</v>
      </c>
      <c r="C11" s="43"/>
      <c r="D11" s="68">
        <v>56858.462599999999</v>
      </c>
      <c r="E11" s="68">
        <v>57677</v>
      </c>
      <c r="F11" s="69">
        <v>98.580825285642504</v>
      </c>
      <c r="G11" s="68">
        <v>44435.0962</v>
      </c>
      <c r="H11" s="69">
        <v>27.9584550556234</v>
      </c>
      <c r="I11" s="68">
        <v>11325.915800000001</v>
      </c>
      <c r="J11" s="69">
        <v>19.9194900496659</v>
      </c>
      <c r="K11" s="68">
        <v>7604.4773999999998</v>
      </c>
      <c r="L11" s="69">
        <v>17.1136737631278</v>
      </c>
      <c r="M11" s="69">
        <v>0.48937464131328701</v>
      </c>
      <c r="N11" s="68">
        <v>155473.60620000001</v>
      </c>
      <c r="O11" s="68">
        <v>17258732.002</v>
      </c>
      <c r="P11" s="68">
        <v>3353</v>
      </c>
      <c r="Q11" s="68">
        <v>3283</v>
      </c>
      <c r="R11" s="69">
        <v>2.1321961620469199</v>
      </c>
      <c r="S11" s="68">
        <v>16.957489591410699</v>
      </c>
      <c r="T11" s="68">
        <v>16.347232226622001</v>
      </c>
      <c r="U11" s="70">
        <v>3.59874827874166</v>
      </c>
      <c r="V11" s="55"/>
      <c r="W11" s="55"/>
    </row>
    <row r="12" spans="1:23" ht="14.25" thickBot="1" x14ac:dyDescent="0.2">
      <c r="A12" s="53"/>
      <c r="B12" s="42" t="s">
        <v>10</v>
      </c>
      <c r="C12" s="43"/>
      <c r="D12" s="68">
        <v>162477.5128</v>
      </c>
      <c r="E12" s="68">
        <v>166792</v>
      </c>
      <c r="F12" s="69">
        <v>97.413252913808805</v>
      </c>
      <c r="G12" s="68">
        <v>136946.28589999999</v>
      </c>
      <c r="H12" s="69">
        <v>18.6432415689194</v>
      </c>
      <c r="I12" s="68">
        <v>30669.209900000002</v>
      </c>
      <c r="J12" s="69">
        <v>18.8759720477454</v>
      </c>
      <c r="K12" s="68">
        <v>10522.058000000001</v>
      </c>
      <c r="L12" s="69">
        <v>7.68334674492987</v>
      </c>
      <c r="M12" s="69">
        <v>1.9147539293168701</v>
      </c>
      <c r="N12" s="68">
        <v>499303.65289999999</v>
      </c>
      <c r="O12" s="68">
        <v>51268499.479599997</v>
      </c>
      <c r="P12" s="68">
        <v>2309</v>
      </c>
      <c r="Q12" s="68">
        <v>2251</v>
      </c>
      <c r="R12" s="69">
        <v>2.57663260772989</v>
      </c>
      <c r="S12" s="68">
        <v>70.367047553053297</v>
      </c>
      <c r="T12" s="68">
        <v>82.060506219458006</v>
      </c>
      <c r="U12" s="70">
        <v>-16.617804885999298</v>
      </c>
      <c r="V12" s="55"/>
      <c r="W12" s="55"/>
    </row>
    <row r="13" spans="1:23" ht="14.25" thickBot="1" x14ac:dyDescent="0.2">
      <c r="A13" s="53"/>
      <c r="B13" s="42" t="s">
        <v>11</v>
      </c>
      <c r="C13" s="43"/>
      <c r="D13" s="68">
        <v>304502.22279999999</v>
      </c>
      <c r="E13" s="68">
        <v>363659</v>
      </c>
      <c r="F13" s="69">
        <v>83.732898897043697</v>
      </c>
      <c r="G13" s="68">
        <v>296121.12109999999</v>
      </c>
      <c r="H13" s="69">
        <v>2.83029514033539</v>
      </c>
      <c r="I13" s="68">
        <v>86426.994000000006</v>
      </c>
      <c r="J13" s="69">
        <v>28.383042069537201</v>
      </c>
      <c r="K13" s="68">
        <v>71303.056599999996</v>
      </c>
      <c r="L13" s="69">
        <v>24.079017509838799</v>
      </c>
      <c r="M13" s="69">
        <v>0.212107841110419</v>
      </c>
      <c r="N13" s="68">
        <v>870627.31050000002</v>
      </c>
      <c r="O13" s="68">
        <v>81559226.621299997</v>
      </c>
      <c r="P13" s="68">
        <v>12678</v>
      </c>
      <c r="Q13" s="68">
        <v>12907</v>
      </c>
      <c r="R13" s="69">
        <v>-1.77423103742156</v>
      </c>
      <c r="S13" s="68">
        <v>24.018159236472599</v>
      </c>
      <c r="T13" s="68">
        <v>24.477390911908302</v>
      </c>
      <c r="U13" s="70">
        <v>-1.91201861439188</v>
      </c>
      <c r="V13" s="55"/>
      <c r="W13" s="55"/>
    </row>
    <row r="14" spans="1:23" ht="14.25" thickBot="1" x14ac:dyDescent="0.2">
      <c r="A14" s="53"/>
      <c r="B14" s="42" t="s">
        <v>12</v>
      </c>
      <c r="C14" s="43"/>
      <c r="D14" s="68">
        <v>158378.06479999999</v>
      </c>
      <c r="E14" s="68">
        <v>198697</v>
      </c>
      <c r="F14" s="69">
        <v>79.708332184179895</v>
      </c>
      <c r="G14" s="68">
        <v>154323.6906</v>
      </c>
      <c r="H14" s="69">
        <v>2.62718846616281</v>
      </c>
      <c r="I14" s="68">
        <v>15893.2361</v>
      </c>
      <c r="J14" s="69">
        <v>10.0349982935263</v>
      </c>
      <c r="K14" s="68">
        <v>6052.1693999999998</v>
      </c>
      <c r="L14" s="69">
        <v>3.9217370816299</v>
      </c>
      <c r="M14" s="69">
        <v>1.62603953220477</v>
      </c>
      <c r="N14" s="68">
        <v>486878.0282</v>
      </c>
      <c r="O14" s="68">
        <v>38879123.568599999</v>
      </c>
      <c r="P14" s="68">
        <v>3177</v>
      </c>
      <c r="Q14" s="68">
        <v>3317</v>
      </c>
      <c r="R14" s="69">
        <v>-4.2206813385589399</v>
      </c>
      <c r="S14" s="68">
        <v>49.851452565313203</v>
      </c>
      <c r="T14" s="68">
        <v>52.237476545070898</v>
      </c>
      <c r="U14" s="70">
        <v>-4.7862677153320599</v>
      </c>
      <c r="V14" s="55"/>
      <c r="W14" s="55"/>
    </row>
    <row r="15" spans="1:23" ht="14.25" thickBot="1" x14ac:dyDescent="0.2">
      <c r="A15" s="53"/>
      <c r="B15" s="42" t="s">
        <v>13</v>
      </c>
      <c r="C15" s="43"/>
      <c r="D15" s="68">
        <v>113012.0637</v>
      </c>
      <c r="E15" s="68">
        <v>111821</v>
      </c>
      <c r="F15" s="69">
        <v>101.065152073403</v>
      </c>
      <c r="G15" s="68">
        <v>92134.984500000006</v>
      </c>
      <c r="H15" s="69">
        <v>22.6592312499928</v>
      </c>
      <c r="I15" s="68">
        <v>27462.683199999999</v>
      </c>
      <c r="J15" s="69">
        <v>24.300665168722201</v>
      </c>
      <c r="K15" s="68">
        <v>7122.3832000000002</v>
      </c>
      <c r="L15" s="69">
        <v>7.7303786815094098</v>
      </c>
      <c r="M15" s="69">
        <v>2.8558278077483998</v>
      </c>
      <c r="N15" s="68">
        <v>322485.21049999999</v>
      </c>
      <c r="O15" s="68">
        <v>30339953.758900002</v>
      </c>
      <c r="P15" s="68">
        <v>4773</v>
      </c>
      <c r="Q15" s="68">
        <v>4876</v>
      </c>
      <c r="R15" s="69">
        <v>-2.1123872026250998</v>
      </c>
      <c r="S15" s="68">
        <v>23.677365116279098</v>
      </c>
      <c r="T15" s="68">
        <v>23.471348297785099</v>
      </c>
      <c r="U15" s="70">
        <v>0.87010027290730496</v>
      </c>
      <c r="V15" s="55"/>
      <c r="W15" s="55"/>
    </row>
    <row r="16" spans="1:23" ht="14.25" thickBot="1" x14ac:dyDescent="0.2">
      <c r="A16" s="53"/>
      <c r="B16" s="42" t="s">
        <v>14</v>
      </c>
      <c r="C16" s="43"/>
      <c r="D16" s="68">
        <v>1036640.4543</v>
      </c>
      <c r="E16" s="68">
        <v>1272985</v>
      </c>
      <c r="F16" s="69">
        <v>81.433831058496395</v>
      </c>
      <c r="G16" s="68">
        <v>1007156.4672</v>
      </c>
      <c r="H16" s="69">
        <v>2.92744852068207</v>
      </c>
      <c r="I16" s="68">
        <v>88212.715500000006</v>
      </c>
      <c r="J16" s="69">
        <v>8.5094803250338504</v>
      </c>
      <c r="K16" s="68">
        <v>18964.796699999999</v>
      </c>
      <c r="L16" s="69">
        <v>1.88300401353964</v>
      </c>
      <c r="M16" s="69">
        <v>3.6513926247361299</v>
      </c>
      <c r="N16" s="68">
        <v>3170428.2294000001</v>
      </c>
      <c r="O16" s="68">
        <v>221349832.98179999</v>
      </c>
      <c r="P16" s="68">
        <v>67565</v>
      </c>
      <c r="Q16" s="68">
        <v>75679</v>
      </c>
      <c r="R16" s="69">
        <v>-10.721600443980501</v>
      </c>
      <c r="S16" s="68">
        <v>15.3428617523866</v>
      </c>
      <c r="T16" s="68">
        <v>16.172543210137601</v>
      </c>
      <c r="U16" s="70">
        <v>-5.4076056418999299</v>
      </c>
      <c r="V16" s="55"/>
      <c r="W16" s="55"/>
    </row>
    <row r="17" spans="1:23" ht="12" thickBot="1" x14ac:dyDescent="0.2">
      <c r="A17" s="53"/>
      <c r="B17" s="42" t="s">
        <v>15</v>
      </c>
      <c r="C17" s="43"/>
      <c r="D17" s="68">
        <v>478824.86790000001</v>
      </c>
      <c r="E17" s="68">
        <v>702269</v>
      </c>
      <c r="F17" s="69">
        <v>68.182543711882502</v>
      </c>
      <c r="G17" s="68">
        <v>395554.74930000002</v>
      </c>
      <c r="H17" s="69">
        <v>21.051477386470602</v>
      </c>
      <c r="I17" s="68">
        <v>56472.556100000002</v>
      </c>
      <c r="J17" s="69">
        <v>11.7939898041791</v>
      </c>
      <c r="K17" s="68">
        <v>54070.973899999997</v>
      </c>
      <c r="L17" s="69">
        <v>13.6696560958218</v>
      </c>
      <c r="M17" s="69">
        <v>4.4415367928114999E-2</v>
      </c>
      <c r="N17" s="68">
        <v>1645905.9439000001</v>
      </c>
      <c r="O17" s="68">
        <v>211469958.44490001</v>
      </c>
      <c r="P17" s="68">
        <v>14930</v>
      </c>
      <c r="Q17" s="68">
        <v>19478</v>
      </c>
      <c r="R17" s="69">
        <v>-23.349419858301701</v>
      </c>
      <c r="S17" s="68">
        <v>32.071324038847997</v>
      </c>
      <c r="T17" s="68">
        <v>35.227616156689599</v>
      </c>
      <c r="U17" s="70">
        <v>-9.8414774332934698</v>
      </c>
      <c r="V17" s="37"/>
      <c r="W17" s="37"/>
    </row>
    <row r="18" spans="1:23" ht="12" thickBot="1" x14ac:dyDescent="0.2">
      <c r="A18" s="53"/>
      <c r="B18" s="42" t="s">
        <v>16</v>
      </c>
      <c r="C18" s="43"/>
      <c r="D18" s="68">
        <v>2075066.2575000001</v>
      </c>
      <c r="E18" s="68">
        <v>2157526</v>
      </c>
      <c r="F18" s="69">
        <v>96.178041770991399</v>
      </c>
      <c r="G18" s="68">
        <v>1828282.4295000001</v>
      </c>
      <c r="H18" s="69">
        <v>13.4981239231999</v>
      </c>
      <c r="I18" s="68">
        <v>359227.08590000001</v>
      </c>
      <c r="J18" s="69">
        <v>17.311595935871001</v>
      </c>
      <c r="K18" s="68">
        <v>163982.5282</v>
      </c>
      <c r="L18" s="69">
        <v>8.9692120623204907</v>
      </c>
      <c r="M18" s="69">
        <v>1.19064244125979</v>
      </c>
      <c r="N18" s="68">
        <v>7703726.9407000002</v>
      </c>
      <c r="O18" s="68">
        <v>529903699.46039999</v>
      </c>
      <c r="P18" s="68">
        <v>98737</v>
      </c>
      <c r="Q18" s="68">
        <v>127488</v>
      </c>
      <c r="R18" s="69">
        <v>-22.551926455823299</v>
      </c>
      <c r="S18" s="68">
        <v>21.016095865784902</v>
      </c>
      <c r="T18" s="68">
        <v>27.2092186746988</v>
      </c>
      <c r="U18" s="70">
        <v>-29.468474299247099</v>
      </c>
      <c r="V18" s="37"/>
      <c r="W18" s="37"/>
    </row>
    <row r="19" spans="1:23" ht="12" thickBot="1" x14ac:dyDescent="0.2">
      <c r="A19" s="53"/>
      <c r="B19" s="42" t="s">
        <v>17</v>
      </c>
      <c r="C19" s="43"/>
      <c r="D19" s="68">
        <v>442962.95799999998</v>
      </c>
      <c r="E19" s="68">
        <v>734606</v>
      </c>
      <c r="F19" s="69">
        <v>60.299392871825198</v>
      </c>
      <c r="G19" s="68">
        <v>902138.27450000006</v>
      </c>
      <c r="H19" s="69">
        <v>-50.898551749674198</v>
      </c>
      <c r="I19" s="68">
        <v>62843.064400000003</v>
      </c>
      <c r="J19" s="69">
        <v>14.1869795803558</v>
      </c>
      <c r="K19" s="68">
        <v>16982.352800000001</v>
      </c>
      <c r="L19" s="69">
        <v>1.8824556367938501</v>
      </c>
      <c r="M19" s="69">
        <v>2.7004922191935599</v>
      </c>
      <c r="N19" s="68">
        <v>1335923.7464000001</v>
      </c>
      <c r="O19" s="68">
        <v>166429010.64950001</v>
      </c>
      <c r="P19" s="68">
        <v>9833</v>
      </c>
      <c r="Q19" s="68">
        <v>10407</v>
      </c>
      <c r="R19" s="69">
        <v>-5.5155184010762</v>
      </c>
      <c r="S19" s="68">
        <v>45.048607546018502</v>
      </c>
      <c r="T19" s="68">
        <v>46.562904227923497</v>
      </c>
      <c r="U19" s="70">
        <v>-3.3614727832777098</v>
      </c>
      <c r="V19" s="37"/>
      <c r="W19" s="37"/>
    </row>
    <row r="20" spans="1:23" ht="12" thickBot="1" x14ac:dyDescent="0.2">
      <c r="A20" s="53"/>
      <c r="B20" s="42" t="s">
        <v>18</v>
      </c>
      <c r="C20" s="43"/>
      <c r="D20" s="68">
        <v>898046.33880000003</v>
      </c>
      <c r="E20" s="68">
        <v>1212303</v>
      </c>
      <c r="F20" s="69">
        <v>74.077713145970904</v>
      </c>
      <c r="G20" s="68">
        <v>1220907.5930999999</v>
      </c>
      <c r="H20" s="69">
        <v>-26.4443645141255</v>
      </c>
      <c r="I20" s="68">
        <v>96934.061600000001</v>
      </c>
      <c r="J20" s="69">
        <v>10.7938819426096</v>
      </c>
      <c r="K20" s="68">
        <v>11975.648800000001</v>
      </c>
      <c r="L20" s="69">
        <v>0.98088085189090302</v>
      </c>
      <c r="M20" s="69">
        <v>7.09426388656287</v>
      </c>
      <c r="N20" s="68">
        <v>2525380.6137999999</v>
      </c>
      <c r="O20" s="68">
        <v>244060113.3145</v>
      </c>
      <c r="P20" s="68">
        <v>42487</v>
      </c>
      <c r="Q20" s="68">
        <v>42256</v>
      </c>
      <c r="R20" s="69">
        <v>0.54666792881483695</v>
      </c>
      <c r="S20" s="68">
        <v>21.1369675147692</v>
      </c>
      <c r="T20" s="68">
        <v>21.1191232132715</v>
      </c>
      <c r="U20" s="70">
        <v>8.4422240254032999E-2</v>
      </c>
      <c r="V20" s="37"/>
      <c r="W20" s="37"/>
    </row>
    <row r="21" spans="1:23" ht="12" thickBot="1" x14ac:dyDescent="0.2">
      <c r="A21" s="53"/>
      <c r="B21" s="42" t="s">
        <v>19</v>
      </c>
      <c r="C21" s="43"/>
      <c r="D21" s="68">
        <v>366335.0318</v>
      </c>
      <c r="E21" s="68">
        <v>433662</v>
      </c>
      <c r="F21" s="69">
        <v>84.474782618721505</v>
      </c>
      <c r="G21" s="68">
        <v>376705.39439999999</v>
      </c>
      <c r="H21" s="69">
        <v>-2.7529105646383001</v>
      </c>
      <c r="I21" s="68">
        <v>61391.199399999998</v>
      </c>
      <c r="J21" s="69">
        <v>16.758211492455999</v>
      </c>
      <c r="K21" s="68">
        <v>26730.770700000001</v>
      </c>
      <c r="L21" s="69">
        <v>7.0959352049034496</v>
      </c>
      <c r="M21" s="69">
        <v>1.29664905995397</v>
      </c>
      <c r="N21" s="68">
        <v>1052711.4232000001</v>
      </c>
      <c r="O21" s="68">
        <v>97615332.260600001</v>
      </c>
      <c r="P21" s="68">
        <v>32251</v>
      </c>
      <c r="Q21" s="68">
        <v>32365</v>
      </c>
      <c r="R21" s="69">
        <v>-0.35223234976054002</v>
      </c>
      <c r="S21" s="68">
        <v>11.3588735791138</v>
      </c>
      <c r="T21" s="68">
        <v>11.328839919666301</v>
      </c>
      <c r="U21" s="70">
        <v>0.26440702274162697</v>
      </c>
      <c r="V21" s="37"/>
      <c r="W21" s="37"/>
    </row>
    <row r="22" spans="1:23" ht="12" thickBot="1" x14ac:dyDescent="0.2">
      <c r="A22" s="53"/>
      <c r="B22" s="42" t="s">
        <v>20</v>
      </c>
      <c r="C22" s="43"/>
      <c r="D22" s="68">
        <v>1481278.4731999999</v>
      </c>
      <c r="E22" s="68">
        <v>1601916</v>
      </c>
      <c r="F22" s="69">
        <v>92.469172740643103</v>
      </c>
      <c r="G22" s="68">
        <v>1336001.0044</v>
      </c>
      <c r="H22" s="69">
        <v>10.8740538608535</v>
      </c>
      <c r="I22" s="68">
        <v>177356.06409999999</v>
      </c>
      <c r="J22" s="69">
        <v>11.9731750179869</v>
      </c>
      <c r="K22" s="68">
        <v>155781.02480000001</v>
      </c>
      <c r="L22" s="69">
        <v>11.6602475811732</v>
      </c>
      <c r="M22" s="69">
        <v>0.138495938948272</v>
      </c>
      <c r="N22" s="68">
        <v>4312557.4358999999</v>
      </c>
      <c r="O22" s="68">
        <v>299758870.6997</v>
      </c>
      <c r="P22" s="68">
        <v>87413</v>
      </c>
      <c r="Q22" s="68">
        <v>93670</v>
      </c>
      <c r="R22" s="69">
        <v>-6.6798334578840697</v>
      </c>
      <c r="S22" s="68">
        <v>16.945745749488101</v>
      </c>
      <c r="T22" s="68">
        <v>16.634484266040399</v>
      </c>
      <c r="U22" s="70">
        <v>1.8368119529771201</v>
      </c>
      <c r="V22" s="37"/>
      <c r="W22" s="37"/>
    </row>
    <row r="23" spans="1:23" ht="12" thickBot="1" x14ac:dyDescent="0.2">
      <c r="A23" s="53"/>
      <c r="B23" s="42" t="s">
        <v>21</v>
      </c>
      <c r="C23" s="43"/>
      <c r="D23" s="68">
        <v>3065528.9402000001</v>
      </c>
      <c r="E23" s="68">
        <v>3334694</v>
      </c>
      <c r="F23" s="69">
        <v>91.928343056364398</v>
      </c>
      <c r="G23" s="68">
        <v>2638378.8681000001</v>
      </c>
      <c r="H23" s="69">
        <v>16.1898686069908</v>
      </c>
      <c r="I23" s="68">
        <v>129527.5206</v>
      </c>
      <c r="J23" s="69">
        <v>4.2252910713525802</v>
      </c>
      <c r="K23" s="68">
        <v>142630.60939999999</v>
      </c>
      <c r="L23" s="69">
        <v>5.4059942309465896</v>
      </c>
      <c r="M23" s="69">
        <v>-9.1867298717437998E-2</v>
      </c>
      <c r="N23" s="68">
        <v>8859755.5673999991</v>
      </c>
      <c r="O23" s="68">
        <v>618835856.08749998</v>
      </c>
      <c r="P23" s="68">
        <v>96984</v>
      </c>
      <c r="Q23" s="68">
        <v>100495</v>
      </c>
      <c r="R23" s="69">
        <v>-3.4937061545350501</v>
      </c>
      <c r="S23" s="68">
        <v>31.608604926585802</v>
      </c>
      <c r="T23" s="68">
        <v>30.728069879098499</v>
      </c>
      <c r="U23" s="70">
        <v>2.7857447348040298</v>
      </c>
      <c r="V23" s="37"/>
      <c r="W23" s="37"/>
    </row>
    <row r="24" spans="1:23" ht="12" thickBot="1" x14ac:dyDescent="0.2">
      <c r="A24" s="53"/>
      <c r="B24" s="42" t="s">
        <v>22</v>
      </c>
      <c r="C24" s="43"/>
      <c r="D24" s="68">
        <v>320181.24589999998</v>
      </c>
      <c r="E24" s="68">
        <v>429703</v>
      </c>
      <c r="F24" s="69">
        <v>74.512220277726698</v>
      </c>
      <c r="G24" s="68">
        <v>372167.18160000001</v>
      </c>
      <c r="H24" s="69">
        <v>-13.968436302337301</v>
      </c>
      <c r="I24" s="68">
        <v>63990.375399999997</v>
      </c>
      <c r="J24" s="69">
        <v>19.985672558718701</v>
      </c>
      <c r="K24" s="68">
        <v>55512.424800000001</v>
      </c>
      <c r="L24" s="69">
        <v>14.915991399710199</v>
      </c>
      <c r="M24" s="69">
        <v>0.15272167682359999</v>
      </c>
      <c r="N24" s="68">
        <v>932553.41220000002</v>
      </c>
      <c r="O24" s="68">
        <v>67677722.214900002</v>
      </c>
      <c r="P24" s="68">
        <v>32666</v>
      </c>
      <c r="Q24" s="68">
        <v>33903</v>
      </c>
      <c r="R24" s="69">
        <v>-3.6486446627142199</v>
      </c>
      <c r="S24" s="68">
        <v>9.8016667452397002</v>
      </c>
      <c r="T24" s="68">
        <v>9.8534995929563802</v>
      </c>
      <c r="U24" s="70">
        <v>-0.52881667030609703</v>
      </c>
      <c r="V24" s="37"/>
      <c r="W24" s="37"/>
    </row>
    <row r="25" spans="1:23" ht="12" thickBot="1" x14ac:dyDescent="0.2">
      <c r="A25" s="53"/>
      <c r="B25" s="42" t="s">
        <v>23</v>
      </c>
      <c r="C25" s="43"/>
      <c r="D25" s="68">
        <v>293555.17129999999</v>
      </c>
      <c r="E25" s="68">
        <v>325532</v>
      </c>
      <c r="F25" s="69">
        <v>90.177055189658802</v>
      </c>
      <c r="G25" s="68">
        <v>272535.62640000001</v>
      </c>
      <c r="H25" s="69">
        <v>7.7125861222817598</v>
      </c>
      <c r="I25" s="68">
        <v>25591.3112</v>
      </c>
      <c r="J25" s="69">
        <v>8.7177177246340705</v>
      </c>
      <c r="K25" s="68">
        <v>23108.7631</v>
      </c>
      <c r="L25" s="69">
        <v>8.4791714775973208</v>
      </c>
      <c r="M25" s="69">
        <v>0.107428861045358</v>
      </c>
      <c r="N25" s="68">
        <v>854357.39729999995</v>
      </c>
      <c r="O25" s="68">
        <v>65730717.291100003</v>
      </c>
      <c r="P25" s="68">
        <v>22684</v>
      </c>
      <c r="Q25" s="68">
        <v>23619</v>
      </c>
      <c r="R25" s="69">
        <v>-3.9586773360430199</v>
      </c>
      <c r="S25" s="68">
        <v>12.941067329395199</v>
      </c>
      <c r="T25" s="68">
        <v>13.103150666835999</v>
      </c>
      <c r="U25" s="70">
        <v>-1.2524727158530899</v>
      </c>
      <c r="V25" s="37"/>
      <c r="W25" s="37"/>
    </row>
    <row r="26" spans="1:23" ht="12" thickBot="1" x14ac:dyDescent="0.2">
      <c r="A26" s="53"/>
      <c r="B26" s="42" t="s">
        <v>24</v>
      </c>
      <c r="C26" s="43"/>
      <c r="D26" s="68">
        <v>662629.20830000006</v>
      </c>
      <c r="E26" s="68">
        <v>703431</v>
      </c>
      <c r="F26" s="69">
        <v>94.199602846618902</v>
      </c>
      <c r="G26" s="68">
        <v>633055.22</v>
      </c>
      <c r="H26" s="69">
        <v>4.6716285350273203</v>
      </c>
      <c r="I26" s="68">
        <v>138416.42679999999</v>
      </c>
      <c r="J26" s="69">
        <v>20.88897154943</v>
      </c>
      <c r="K26" s="68">
        <v>125196.895</v>
      </c>
      <c r="L26" s="69">
        <v>19.776615221654801</v>
      </c>
      <c r="M26" s="69">
        <v>0.105589933360568</v>
      </c>
      <c r="N26" s="68">
        <v>2060686.32</v>
      </c>
      <c r="O26" s="68">
        <v>142667314.22600001</v>
      </c>
      <c r="P26" s="68">
        <v>48118</v>
      </c>
      <c r="Q26" s="68">
        <v>49795</v>
      </c>
      <c r="R26" s="69">
        <v>-3.3678080128526902</v>
      </c>
      <c r="S26" s="68">
        <v>13.7709216571761</v>
      </c>
      <c r="T26" s="68">
        <v>14.417717774877</v>
      </c>
      <c r="U26" s="70">
        <v>-4.6968251929880003</v>
      </c>
      <c r="V26" s="37"/>
      <c r="W26" s="37"/>
    </row>
    <row r="27" spans="1:23" ht="12" thickBot="1" x14ac:dyDescent="0.2">
      <c r="A27" s="53"/>
      <c r="B27" s="42" t="s">
        <v>25</v>
      </c>
      <c r="C27" s="43"/>
      <c r="D27" s="68">
        <v>286844.603</v>
      </c>
      <c r="E27" s="68">
        <v>314411</v>
      </c>
      <c r="F27" s="69">
        <v>91.232368778446002</v>
      </c>
      <c r="G27" s="68">
        <v>269176.67460000003</v>
      </c>
      <c r="H27" s="69">
        <v>6.5636922018799604</v>
      </c>
      <c r="I27" s="68">
        <v>93693.114000000001</v>
      </c>
      <c r="J27" s="69">
        <v>32.663369998981601</v>
      </c>
      <c r="K27" s="68">
        <v>75391.699900000007</v>
      </c>
      <c r="L27" s="69">
        <v>28.0082588924293</v>
      </c>
      <c r="M27" s="69">
        <v>0.24275104718788801</v>
      </c>
      <c r="N27" s="68">
        <v>852154.38800000004</v>
      </c>
      <c r="O27" s="68">
        <v>59577463.191200003</v>
      </c>
      <c r="P27" s="68">
        <v>38521</v>
      </c>
      <c r="Q27" s="68">
        <v>40401</v>
      </c>
      <c r="R27" s="69">
        <v>-4.6533501645998898</v>
      </c>
      <c r="S27" s="68">
        <v>7.4464474702110497</v>
      </c>
      <c r="T27" s="68">
        <v>7.6724497784708303</v>
      </c>
      <c r="U27" s="70">
        <v>-3.0350352858041498</v>
      </c>
      <c r="V27" s="37"/>
      <c r="W27" s="37"/>
    </row>
    <row r="28" spans="1:23" ht="12" thickBot="1" x14ac:dyDescent="0.2">
      <c r="A28" s="53"/>
      <c r="B28" s="42" t="s">
        <v>26</v>
      </c>
      <c r="C28" s="43"/>
      <c r="D28" s="68">
        <v>976235.3112</v>
      </c>
      <c r="E28" s="68">
        <v>1295184</v>
      </c>
      <c r="F28" s="69">
        <v>75.374256568950798</v>
      </c>
      <c r="G28" s="68">
        <v>1042806.2803</v>
      </c>
      <c r="H28" s="69">
        <v>-6.38382893904787</v>
      </c>
      <c r="I28" s="68">
        <v>38793.074800000002</v>
      </c>
      <c r="J28" s="69">
        <v>3.9737422274057201</v>
      </c>
      <c r="K28" s="68">
        <v>22007.729500000001</v>
      </c>
      <c r="L28" s="69">
        <v>2.1104331567382499</v>
      </c>
      <c r="M28" s="69">
        <v>0.76270227239933996</v>
      </c>
      <c r="N28" s="68">
        <v>2853269.3166999999</v>
      </c>
      <c r="O28" s="68">
        <v>200560074.07949999</v>
      </c>
      <c r="P28" s="68">
        <v>53540</v>
      </c>
      <c r="Q28" s="68">
        <v>54210</v>
      </c>
      <c r="R28" s="69">
        <v>-1.23593432945951</v>
      </c>
      <c r="S28" s="68">
        <v>18.2337562794173</v>
      </c>
      <c r="T28" s="68">
        <v>18.539123587898899</v>
      </c>
      <c r="U28" s="70">
        <v>-1.6747361531115801</v>
      </c>
      <c r="V28" s="37"/>
      <c r="W28" s="37"/>
    </row>
    <row r="29" spans="1:23" ht="12" thickBot="1" x14ac:dyDescent="0.2">
      <c r="A29" s="53"/>
      <c r="B29" s="42" t="s">
        <v>27</v>
      </c>
      <c r="C29" s="43"/>
      <c r="D29" s="68">
        <v>626612.11329999997</v>
      </c>
      <c r="E29" s="68">
        <v>783005</v>
      </c>
      <c r="F29" s="69">
        <v>80.0265787957931</v>
      </c>
      <c r="G29" s="68">
        <v>695578.87829999998</v>
      </c>
      <c r="H29" s="69">
        <v>-9.9150171391856095</v>
      </c>
      <c r="I29" s="68">
        <v>102338.70540000001</v>
      </c>
      <c r="J29" s="69">
        <v>16.332066238081801</v>
      </c>
      <c r="K29" s="68">
        <v>109634.6784</v>
      </c>
      <c r="L29" s="69">
        <v>15.7616457055091</v>
      </c>
      <c r="M29" s="69">
        <v>-6.6548040332465003E-2</v>
      </c>
      <c r="N29" s="68">
        <v>1831377.3389000001</v>
      </c>
      <c r="O29" s="68">
        <v>142286419.86309999</v>
      </c>
      <c r="P29" s="68">
        <v>102737</v>
      </c>
      <c r="Q29" s="68">
        <v>103338</v>
      </c>
      <c r="R29" s="69">
        <v>-0.58158663802280197</v>
      </c>
      <c r="S29" s="68">
        <v>6.0991864011991801</v>
      </c>
      <c r="T29" s="68">
        <v>6.1099431351487299</v>
      </c>
      <c r="U29" s="70">
        <v>-0.176363423610747</v>
      </c>
      <c r="V29" s="37"/>
      <c r="W29" s="37"/>
    </row>
    <row r="30" spans="1:23" ht="12" thickBot="1" x14ac:dyDescent="0.2">
      <c r="A30" s="53"/>
      <c r="B30" s="42" t="s">
        <v>28</v>
      </c>
      <c r="C30" s="43"/>
      <c r="D30" s="68">
        <v>1367795.9946000001</v>
      </c>
      <c r="E30" s="68">
        <v>1731451</v>
      </c>
      <c r="F30" s="69">
        <v>78.997095187793406</v>
      </c>
      <c r="G30" s="68">
        <v>1402149.8358</v>
      </c>
      <c r="H30" s="69">
        <v>-2.45008345919033</v>
      </c>
      <c r="I30" s="68">
        <v>181465.5001</v>
      </c>
      <c r="J30" s="69">
        <v>13.2670004018449</v>
      </c>
      <c r="K30" s="68">
        <v>208618.90539999999</v>
      </c>
      <c r="L30" s="69">
        <v>14.878503001141199</v>
      </c>
      <c r="M30" s="69">
        <v>-0.13015793198577499</v>
      </c>
      <c r="N30" s="68">
        <v>4258081.5537999999</v>
      </c>
      <c r="O30" s="68">
        <v>266942676.96700001</v>
      </c>
      <c r="P30" s="68">
        <v>82103</v>
      </c>
      <c r="Q30" s="68">
        <v>88296</v>
      </c>
      <c r="R30" s="69">
        <v>-7.0139077647911598</v>
      </c>
      <c r="S30" s="68">
        <v>16.659512984909199</v>
      </c>
      <c r="T30" s="68">
        <v>17.567637970010001</v>
      </c>
      <c r="U30" s="70">
        <v>-5.45108963223222</v>
      </c>
      <c r="V30" s="37"/>
      <c r="W30" s="37"/>
    </row>
    <row r="31" spans="1:23" ht="12" thickBot="1" x14ac:dyDescent="0.2">
      <c r="A31" s="53"/>
      <c r="B31" s="42" t="s">
        <v>29</v>
      </c>
      <c r="C31" s="43"/>
      <c r="D31" s="68">
        <v>863306.21219999995</v>
      </c>
      <c r="E31" s="68">
        <v>1244256</v>
      </c>
      <c r="F31" s="69">
        <v>69.383327241339401</v>
      </c>
      <c r="G31" s="68">
        <v>1031568.395</v>
      </c>
      <c r="H31" s="69">
        <v>-16.311296819053901</v>
      </c>
      <c r="I31" s="68">
        <v>34840.002999999997</v>
      </c>
      <c r="J31" s="69">
        <v>4.0356483606454896</v>
      </c>
      <c r="K31" s="68">
        <v>16208.0998</v>
      </c>
      <c r="L31" s="69">
        <v>1.57120942038943</v>
      </c>
      <c r="M31" s="69">
        <v>1.14954272431121</v>
      </c>
      <c r="N31" s="68">
        <v>2426149.4103000001</v>
      </c>
      <c r="O31" s="68">
        <v>224281415.3213</v>
      </c>
      <c r="P31" s="68">
        <v>37474</v>
      </c>
      <c r="Q31" s="68">
        <v>35956</v>
      </c>
      <c r="R31" s="69">
        <v>4.2218266770497301</v>
      </c>
      <c r="S31" s="68">
        <v>23.037471639003002</v>
      </c>
      <c r="T31" s="68">
        <v>23.6536255089554</v>
      </c>
      <c r="U31" s="70">
        <v>-2.6745724513847602</v>
      </c>
      <c r="V31" s="37"/>
      <c r="W31" s="37"/>
    </row>
    <row r="32" spans="1:23" ht="12" thickBot="1" x14ac:dyDescent="0.2">
      <c r="A32" s="53"/>
      <c r="B32" s="42" t="s">
        <v>30</v>
      </c>
      <c r="C32" s="43"/>
      <c r="D32" s="68">
        <v>140541.4142</v>
      </c>
      <c r="E32" s="68">
        <v>181141</v>
      </c>
      <c r="F32" s="69">
        <v>77.586749659105294</v>
      </c>
      <c r="G32" s="68">
        <v>150085.04139999999</v>
      </c>
      <c r="H32" s="69">
        <v>-6.3588130509054102</v>
      </c>
      <c r="I32" s="68">
        <v>39150.349300000002</v>
      </c>
      <c r="J32" s="69">
        <v>27.856806139922899</v>
      </c>
      <c r="K32" s="68">
        <v>35598.934099999999</v>
      </c>
      <c r="L32" s="69">
        <v>23.719175320825801</v>
      </c>
      <c r="M32" s="69">
        <v>9.9761840902983998E-2</v>
      </c>
      <c r="N32" s="68">
        <v>410261.28830000001</v>
      </c>
      <c r="O32" s="68">
        <v>34472780.429499999</v>
      </c>
      <c r="P32" s="68">
        <v>28086</v>
      </c>
      <c r="Q32" s="68">
        <v>28484</v>
      </c>
      <c r="R32" s="69">
        <v>-1.39727566353041</v>
      </c>
      <c r="S32" s="68">
        <v>5.0039668945382001</v>
      </c>
      <c r="T32" s="68">
        <v>5.1313276611431</v>
      </c>
      <c r="U32" s="70">
        <v>-2.5451960272540601</v>
      </c>
      <c r="V32" s="37"/>
      <c r="W32" s="37"/>
    </row>
    <row r="33" spans="1:23" ht="12" thickBot="1" x14ac:dyDescent="0.2">
      <c r="A33" s="53"/>
      <c r="B33" s="42" t="s">
        <v>31</v>
      </c>
      <c r="C33" s="43"/>
      <c r="D33" s="71"/>
      <c r="E33" s="71"/>
      <c r="F33" s="71"/>
      <c r="G33" s="68">
        <v>129.91460000000001</v>
      </c>
      <c r="H33" s="71"/>
      <c r="I33" s="71"/>
      <c r="J33" s="71"/>
      <c r="K33" s="68">
        <v>27.258600000000001</v>
      </c>
      <c r="L33" s="69">
        <v>20.9819373650075</v>
      </c>
      <c r="M33" s="71"/>
      <c r="N33" s="71"/>
      <c r="O33" s="68">
        <v>4861.8397999999997</v>
      </c>
      <c r="P33" s="71"/>
      <c r="Q33" s="71"/>
      <c r="R33" s="71"/>
      <c r="S33" s="71"/>
      <c r="T33" s="71"/>
      <c r="U33" s="72"/>
      <c r="V33" s="37"/>
      <c r="W33" s="37"/>
    </row>
    <row r="34" spans="1:23" ht="12" thickBot="1" x14ac:dyDescent="0.2">
      <c r="A34" s="53"/>
      <c r="B34" s="42" t="s">
        <v>36</v>
      </c>
      <c r="C34" s="43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68">
        <v>10</v>
      </c>
      <c r="P34" s="71"/>
      <c r="Q34" s="71"/>
      <c r="R34" s="71"/>
      <c r="S34" s="71"/>
      <c r="T34" s="71"/>
      <c r="U34" s="72"/>
      <c r="V34" s="37"/>
      <c r="W34" s="37"/>
    </row>
    <row r="35" spans="1:23" ht="12" thickBot="1" x14ac:dyDescent="0.2">
      <c r="A35" s="53"/>
      <c r="B35" s="42" t="s">
        <v>32</v>
      </c>
      <c r="C35" s="43"/>
      <c r="D35" s="68">
        <v>162401.0306</v>
      </c>
      <c r="E35" s="68">
        <v>192576</v>
      </c>
      <c r="F35" s="69">
        <v>84.330877471751407</v>
      </c>
      <c r="G35" s="68">
        <v>197541.31690000001</v>
      </c>
      <c r="H35" s="69">
        <v>-17.788828611378001</v>
      </c>
      <c r="I35" s="68">
        <v>23949.696100000001</v>
      </c>
      <c r="J35" s="69">
        <v>14.747256228311199</v>
      </c>
      <c r="K35" s="68">
        <v>21861.374299999999</v>
      </c>
      <c r="L35" s="69">
        <v>11.0667351230967</v>
      </c>
      <c r="M35" s="69">
        <v>9.5525641313410001E-2</v>
      </c>
      <c r="N35" s="68">
        <v>482679.08179999999</v>
      </c>
      <c r="O35" s="68">
        <v>36513561.232199997</v>
      </c>
      <c r="P35" s="68">
        <v>12520</v>
      </c>
      <c r="Q35" s="68">
        <v>13401</v>
      </c>
      <c r="R35" s="69">
        <v>-6.5741362584881697</v>
      </c>
      <c r="S35" s="68">
        <v>12.9713283226837</v>
      </c>
      <c r="T35" s="68">
        <v>12.9524632266249</v>
      </c>
      <c r="U35" s="70">
        <v>0.14543688656648901</v>
      </c>
      <c r="V35" s="37"/>
      <c r="W35" s="37"/>
    </row>
    <row r="36" spans="1:23" ht="12" customHeight="1" thickBot="1" x14ac:dyDescent="0.2">
      <c r="A36" s="53"/>
      <c r="B36" s="42" t="s">
        <v>37</v>
      </c>
      <c r="C36" s="43"/>
      <c r="D36" s="71"/>
      <c r="E36" s="68">
        <v>557301</v>
      </c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2"/>
      <c r="V36" s="37"/>
      <c r="W36" s="37"/>
    </row>
    <row r="37" spans="1:23" ht="12" thickBot="1" x14ac:dyDescent="0.2">
      <c r="A37" s="53"/>
      <c r="B37" s="42" t="s">
        <v>38</v>
      </c>
      <c r="C37" s="43"/>
      <c r="D37" s="71"/>
      <c r="E37" s="68">
        <v>500733</v>
      </c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2"/>
      <c r="V37" s="37"/>
      <c r="W37" s="37"/>
    </row>
    <row r="38" spans="1:23" ht="12" thickBot="1" x14ac:dyDescent="0.2">
      <c r="A38" s="53"/>
      <c r="B38" s="42" t="s">
        <v>39</v>
      </c>
      <c r="C38" s="43"/>
      <c r="D38" s="71"/>
      <c r="E38" s="68">
        <v>407373</v>
      </c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2"/>
      <c r="V38" s="37"/>
      <c r="W38" s="37"/>
    </row>
    <row r="39" spans="1:23" ht="12" customHeight="1" thickBot="1" x14ac:dyDescent="0.2">
      <c r="A39" s="53"/>
      <c r="B39" s="42" t="s">
        <v>33</v>
      </c>
      <c r="C39" s="43"/>
      <c r="D39" s="68">
        <v>311819.66759999999</v>
      </c>
      <c r="E39" s="68">
        <v>378986</v>
      </c>
      <c r="F39" s="69">
        <v>82.277357897125498</v>
      </c>
      <c r="G39" s="68">
        <v>372217.94790000003</v>
      </c>
      <c r="H39" s="69">
        <v>-16.226589996736699</v>
      </c>
      <c r="I39" s="68">
        <v>18688.433300000001</v>
      </c>
      <c r="J39" s="69">
        <v>5.9933465531024099</v>
      </c>
      <c r="K39" s="68">
        <v>20129.0445</v>
      </c>
      <c r="L39" s="69">
        <v>5.4078650998870899</v>
      </c>
      <c r="M39" s="69">
        <v>-7.1568782114818999E-2</v>
      </c>
      <c r="N39" s="68">
        <v>961644.79650000005</v>
      </c>
      <c r="O39" s="68">
        <v>61479663.681100003</v>
      </c>
      <c r="P39" s="68">
        <v>450</v>
      </c>
      <c r="Q39" s="68">
        <v>504</v>
      </c>
      <c r="R39" s="69">
        <v>-10.714285714285699</v>
      </c>
      <c r="S39" s="68">
        <v>692.932594666667</v>
      </c>
      <c r="T39" s="68">
        <v>754.37254146825398</v>
      </c>
      <c r="U39" s="70">
        <v>-8.8666556133274206</v>
      </c>
      <c r="V39" s="37"/>
      <c r="W39" s="37"/>
    </row>
    <row r="40" spans="1:23" ht="12" thickBot="1" x14ac:dyDescent="0.2">
      <c r="A40" s="53"/>
      <c r="B40" s="42" t="s">
        <v>34</v>
      </c>
      <c r="C40" s="43"/>
      <c r="D40" s="68">
        <v>629311.74459999998</v>
      </c>
      <c r="E40" s="68">
        <v>403748</v>
      </c>
      <c r="F40" s="69">
        <v>155.86745806790401</v>
      </c>
      <c r="G40" s="68">
        <v>453520.06959999999</v>
      </c>
      <c r="H40" s="69">
        <v>38.761608754171903</v>
      </c>
      <c r="I40" s="68">
        <v>38647.514300000003</v>
      </c>
      <c r="J40" s="69">
        <v>6.1412351877470401</v>
      </c>
      <c r="K40" s="68">
        <v>30616.9336</v>
      </c>
      <c r="L40" s="69">
        <v>6.7509545116721803</v>
      </c>
      <c r="M40" s="69">
        <v>0.262292129085063</v>
      </c>
      <c r="N40" s="68">
        <v>2006176.5904000001</v>
      </c>
      <c r="O40" s="68">
        <v>122906572.05949999</v>
      </c>
      <c r="P40" s="68">
        <v>2768</v>
      </c>
      <c r="Q40" s="68">
        <v>3874</v>
      </c>
      <c r="R40" s="69">
        <v>-28.549303045947301</v>
      </c>
      <c r="S40" s="68">
        <v>227.35250888728299</v>
      </c>
      <c r="T40" s="68">
        <v>234.416984718637</v>
      </c>
      <c r="U40" s="70">
        <v>-3.1072785895036001</v>
      </c>
      <c r="V40" s="37"/>
      <c r="W40" s="37"/>
    </row>
    <row r="41" spans="1:23" ht="12" thickBot="1" x14ac:dyDescent="0.2">
      <c r="A41" s="53"/>
      <c r="B41" s="42" t="s">
        <v>40</v>
      </c>
      <c r="C41" s="43"/>
      <c r="D41" s="71"/>
      <c r="E41" s="68">
        <v>175562</v>
      </c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2"/>
      <c r="V41" s="37"/>
      <c r="W41" s="37"/>
    </row>
    <row r="42" spans="1:23" ht="12" thickBot="1" x14ac:dyDescent="0.2">
      <c r="A42" s="53"/>
      <c r="B42" s="42" t="s">
        <v>41</v>
      </c>
      <c r="C42" s="43"/>
      <c r="D42" s="71"/>
      <c r="E42" s="68">
        <v>85368</v>
      </c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2"/>
      <c r="V42" s="37"/>
      <c r="W42" s="37"/>
    </row>
    <row r="43" spans="1:23" ht="12" thickBot="1" x14ac:dyDescent="0.2">
      <c r="A43" s="53"/>
      <c r="B43" s="42" t="s">
        <v>71</v>
      </c>
      <c r="C43" s="43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68">
        <v>170.9402</v>
      </c>
      <c r="P43" s="71"/>
      <c r="Q43" s="71"/>
      <c r="R43" s="71"/>
      <c r="S43" s="71"/>
      <c r="T43" s="71"/>
      <c r="U43" s="72"/>
      <c r="V43" s="37"/>
      <c r="W43" s="37"/>
    </row>
    <row r="44" spans="1:23" ht="12" thickBot="1" x14ac:dyDescent="0.2">
      <c r="A44" s="54"/>
      <c r="B44" s="42" t="s">
        <v>35</v>
      </c>
      <c r="C44" s="43"/>
      <c r="D44" s="73">
        <v>21487.179800000002</v>
      </c>
      <c r="E44" s="73">
        <v>0</v>
      </c>
      <c r="F44" s="74"/>
      <c r="G44" s="73">
        <v>19392.9692</v>
      </c>
      <c r="H44" s="75">
        <v>10.798813623650799</v>
      </c>
      <c r="I44" s="73">
        <v>2242.1965</v>
      </c>
      <c r="J44" s="75">
        <v>10.43504322517</v>
      </c>
      <c r="K44" s="73">
        <v>3065.5830000000001</v>
      </c>
      <c r="L44" s="75">
        <v>15.8077031339791</v>
      </c>
      <c r="M44" s="75">
        <v>-0.268590509537664</v>
      </c>
      <c r="N44" s="73">
        <v>90682.032699999996</v>
      </c>
      <c r="O44" s="73">
        <v>7634086.2243999997</v>
      </c>
      <c r="P44" s="73">
        <v>41</v>
      </c>
      <c r="Q44" s="73">
        <v>54</v>
      </c>
      <c r="R44" s="75">
        <v>-24.074074074074101</v>
      </c>
      <c r="S44" s="73">
        <v>524.077556097561</v>
      </c>
      <c r="T44" s="73">
        <v>970.982727777778</v>
      </c>
      <c r="U44" s="76">
        <v>-85.274625192501503</v>
      </c>
      <c r="V44" s="37"/>
      <c r="W44" s="37"/>
    </row>
  </sheetData>
  <mergeCells count="42">
    <mergeCell ref="B18:C18"/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31:C31"/>
    <mergeCell ref="B32:C32"/>
    <mergeCell ref="B33:C33"/>
    <mergeCell ref="B34:C34"/>
    <mergeCell ref="B35:C35"/>
    <mergeCell ref="B36:C36"/>
    <mergeCell ref="B25:C25"/>
    <mergeCell ref="B26:C26"/>
    <mergeCell ref="B27:C27"/>
    <mergeCell ref="B28:C28"/>
    <mergeCell ref="B29:C29"/>
    <mergeCell ref="B43:C43"/>
    <mergeCell ref="B44:C44"/>
    <mergeCell ref="B37:C37"/>
    <mergeCell ref="B38:C38"/>
    <mergeCell ref="B39:C39"/>
    <mergeCell ref="B40:C40"/>
    <mergeCell ref="B41:C41"/>
    <mergeCell ref="B42:C42"/>
    <mergeCell ref="B30:C30"/>
    <mergeCell ref="B19:C19"/>
    <mergeCell ref="B20:C20"/>
    <mergeCell ref="B21:C21"/>
    <mergeCell ref="B22:C22"/>
    <mergeCell ref="B23:C23"/>
    <mergeCell ref="B24:C24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opLeftCell="A16"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111211</v>
      </c>
      <c r="D2" s="32">
        <v>647861.67445384595</v>
      </c>
      <c r="E2" s="32">
        <v>488309.14666410303</v>
      </c>
      <c r="F2" s="32">
        <v>159552.527789744</v>
      </c>
      <c r="G2" s="32">
        <v>488309.14666410303</v>
      </c>
      <c r="H2" s="32">
        <v>0.24627560802118401</v>
      </c>
    </row>
    <row r="3" spans="1:8" ht="14.25" x14ac:dyDescent="0.2">
      <c r="A3" s="32">
        <v>2</v>
      </c>
      <c r="B3" s="33">
        <v>13</v>
      </c>
      <c r="C3" s="32">
        <v>11240.62</v>
      </c>
      <c r="D3" s="32">
        <v>114676.105720309</v>
      </c>
      <c r="E3" s="32">
        <v>89184.473596777898</v>
      </c>
      <c r="F3" s="32">
        <v>25491.6321235307</v>
      </c>
      <c r="G3" s="32">
        <v>89184.473596777898</v>
      </c>
      <c r="H3" s="32">
        <v>0.222292446743038</v>
      </c>
    </row>
    <row r="4" spans="1:8" ht="14.25" x14ac:dyDescent="0.2">
      <c r="A4" s="32">
        <v>3</v>
      </c>
      <c r="B4" s="33">
        <v>14</v>
      </c>
      <c r="C4" s="32">
        <v>140879</v>
      </c>
      <c r="D4" s="32">
        <v>202412.120717949</v>
      </c>
      <c r="E4" s="32">
        <v>150259.130229915</v>
      </c>
      <c r="F4" s="32">
        <v>52152.9904880342</v>
      </c>
      <c r="G4" s="32">
        <v>150259.130229915</v>
      </c>
      <c r="H4" s="32">
        <v>0.25765744809673102</v>
      </c>
    </row>
    <row r="5" spans="1:8" ht="14.25" x14ac:dyDescent="0.2">
      <c r="A5" s="32">
        <v>4</v>
      </c>
      <c r="B5" s="33">
        <v>15</v>
      </c>
      <c r="C5" s="32">
        <v>4280</v>
      </c>
      <c r="D5" s="32">
        <v>56858.509383760698</v>
      </c>
      <c r="E5" s="32">
        <v>45532.547142734998</v>
      </c>
      <c r="F5" s="32">
        <v>11325.9622410256</v>
      </c>
      <c r="G5" s="32">
        <v>45532.547142734998</v>
      </c>
      <c r="H5" s="32">
        <v>0.19919555337939299</v>
      </c>
    </row>
    <row r="6" spans="1:8" ht="14.25" x14ac:dyDescent="0.2">
      <c r="A6" s="32">
        <v>5</v>
      </c>
      <c r="B6" s="33">
        <v>16</v>
      </c>
      <c r="C6" s="32">
        <v>3376</v>
      </c>
      <c r="D6" s="32">
        <v>162477.523002564</v>
      </c>
      <c r="E6" s="32">
        <v>131808.303369231</v>
      </c>
      <c r="F6" s="32">
        <v>30669.219633333301</v>
      </c>
      <c r="G6" s="32">
        <v>131808.303369231</v>
      </c>
      <c r="H6" s="32">
        <v>0.188759768530256</v>
      </c>
    </row>
    <row r="7" spans="1:8" ht="14.25" x14ac:dyDescent="0.2">
      <c r="A7" s="32">
        <v>6</v>
      </c>
      <c r="B7" s="33">
        <v>17</v>
      </c>
      <c r="C7" s="32">
        <v>20303</v>
      </c>
      <c r="D7" s="32">
        <v>304502.41649999999</v>
      </c>
      <c r="E7" s="32">
        <v>218075.228569231</v>
      </c>
      <c r="F7" s="32">
        <v>86427.1879307692</v>
      </c>
      <c r="G7" s="32">
        <v>218075.228569231</v>
      </c>
      <c r="H7" s="32">
        <v>0.28383087702283999</v>
      </c>
    </row>
    <row r="8" spans="1:8" ht="14.25" x14ac:dyDescent="0.2">
      <c r="A8" s="32">
        <v>7</v>
      </c>
      <c r="B8" s="33">
        <v>18</v>
      </c>
      <c r="C8" s="32">
        <v>66012</v>
      </c>
      <c r="D8" s="32">
        <v>158378.06904444401</v>
      </c>
      <c r="E8" s="32">
        <v>142484.82527264999</v>
      </c>
      <c r="F8" s="32">
        <v>15893.2437717949</v>
      </c>
      <c r="G8" s="32">
        <v>142484.82527264999</v>
      </c>
      <c r="H8" s="32">
        <v>0.100350028685694</v>
      </c>
    </row>
    <row r="9" spans="1:8" ht="14.25" x14ac:dyDescent="0.2">
      <c r="A9" s="32">
        <v>8</v>
      </c>
      <c r="B9" s="33">
        <v>19</v>
      </c>
      <c r="C9" s="32">
        <v>18504</v>
      </c>
      <c r="D9" s="32">
        <v>113012.12165213699</v>
      </c>
      <c r="E9" s="32">
        <v>85549.380552991497</v>
      </c>
      <c r="F9" s="32">
        <v>27462.7410991453</v>
      </c>
      <c r="G9" s="32">
        <v>85549.380552991497</v>
      </c>
      <c r="H9" s="32">
        <v>0.2430070394013</v>
      </c>
    </row>
    <row r="10" spans="1:8" ht="14.25" x14ac:dyDescent="0.2">
      <c r="A10" s="32">
        <v>9</v>
      </c>
      <c r="B10" s="33">
        <v>21</v>
      </c>
      <c r="C10" s="32">
        <v>240381</v>
      </c>
      <c r="D10" s="32">
        <v>1036640.1342</v>
      </c>
      <c r="E10" s="32">
        <v>948427.73880000005</v>
      </c>
      <c r="F10" s="32">
        <v>88212.395399999994</v>
      </c>
      <c r="G10" s="32">
        <v>948427.73880000005</v>
      </c>
      <c r="H10" s="32">
        <v>8.5094520740387494E-2</v>
      </c>
    </row>
    <row r="11" spans="1:8" ht="14.25" x14ac:dyDescent="0.2">
      <c r="A11" s="32">
        <v>10</v>
      </c>
      <c r="B11" s="33">
        <v>22</v>
      </c>
      <c r="C11" s="32">
        <v>39207</v>
      </c>
      <c r="D11" s="32">
        <v>478825.05075470102</v>
      </c>
      <c r="E11" s="32">
        <v>422352.312290598</v>
      </c>
      <c r="F11" s="32">
        <v>56472.7384641026</v>
      </c>
      <c r="G11" s="32">
        <v>422352.312290598</v>
      </c>
      <c r="H11" s="32">
        <v>0.11794023386013899</v>
      </c>
    </row>
    <row r="12" spans="1:8" ht="14.25" x14ac:dyDescent="0.2">
      <c r="A12" s="32">
        <v>11</v>
      </c>
      <c r="B12" s="33">
        <v>23</v>
      </c>
      <c r="C12" s="32">
        <v>279163.74099999998</v>
      </c>
      <c r="D12" s="32">
        <v>2075066.49835043</v>
      </c>
      <c r="E12" s="32">
        <v>1715839.16645385</v>
      </c>
      <c r="F12" s="32">
        <v>359227.33189658099</v>
      </c>
      <c r="G12" s="32">
        <v>1715839.16645385</v>
      </c>
      <c r="H12" s="32">
        <v>0.17311605781412201</v>
      </c>
    </row>
    <row r="13" spans="1:8" ht="14.25" x14ac:dyDescent="0.2">
      <c r="A13" s="32">
        <v>12</v>
      </c>
      <c r="B13" s="33">
        <v>24</v>
      </c>
      <c r="C13" s="32">
        <v>14987.188</v>
      </c>
      <c r="D13" s="32">
        <v>442962.95984786301</v>
      </c>
      <c r="E13" s="32">
        <v>380119.89332991501</v>
      </c>
      <c r="F13" s="32">
        <v>62843.066517948697</v>
      </c>
      <c r="G13" s="32">
        <v>380119.89332991501</v>
      </c>
      <c r="H13" s="32">
        <v>0.14186979999305699</v>
      </c>
    </row>
    <row r="14" spans="1:8" ht="14.25" x14ac:dyDescent="0.2">
      <c r="A14" s="32">
        <v>13</v>
      </c>
      <c r="B14" s="33">
        <v>25</v>
      </c>
      <c r="C14" s="32">
        <v>86360</v>
      </c>
      <c r="D14" s="32">
        <v>898046.21129999997</v>
      </c>
      <c r="E14" s="32">
        <v>801112.27720000001</v>
      </c>
      <c r="F14" s="32">
        <v>96933.934099999999</v>
      </c>
      <c r="G14" s="32">
        <v>801112.27720000001</v>
      </c>
      <c r="H14" s="32">
        <v>0.10793869277581999</v>
      </c>
    </row>
    <row r="15" spans="1:8" ht="14.25" x14ac:dyDescent="0.2">
      <c r="A15" s="32">
        <v>14</v>
      </c>
      <c r="B15" s="33">
        <v>26</v>
      </c>
      <c r="C15" s="32">
        <v>61502</v>
      </c>
      <c r="D15" s="32">
        <v>366334.612274896</v>
      </c>
      <c r="E15" s="32">
        <v>304943.832306172</v>
      </c>
      <c r="F15" s="32">
        <v>61390.779968723997</v>
      </c>
      <c r="G15" s="32">
        <v>304943.832306172</v>
      </c>
      <c r="H15" s="32">
        <v>0.16758116189866501</v>
      </c>
    </row>
    <row r="16" spans="1:8" ht="14.25" x14ac:dyDescent="0.2">
      <c r="A16" s="32">
        <v>15</v>
      </c>
      <c r="B16" s="33">
        <v>27</v>
      </c>
      <c r="C16" s="32">
        <v>221587.82</v>
      </c>
      <c r="D16" s="32">
        <v>1481278.96943333</v>
      </c>
      <c r="E16" s="32">
        <v>1303922.4088999999</v>
      </c>
      <c r="F16" s="32">
        <v>177356.56053333299</v>
      </c>
      <c r="G16" s="32">
        <v>1303922.4088999999</v>
      </c>
      <c r="H16" s="32">
        <v>0.11973204520765</v>
      </c>
    </row>
    <row r="17" spans="1:8" ht="14.25" x14ac:dyDescent="0.2">
      <c r="A17" s="32">
        <v>16</v>
      </c>
      <c r="B17" s="33">
        <v>29</v>
      </c>
      <c r="C17" s="32">
        <v>233902</v>
      </c>
      <c r="D17" s="32">
        <v>3065529.5802247901</v>
      </c>
      <c r="E17" s="32">
        <v>2936001.4548461498</v>
      </c>
      <c r="F17" s="32">
        <v>129528.125378632</v>
      </c>
      <c r="G17" s="32">
        <v>2936001.4548461498</v>
      </c>
      <c r="H17" s="32">
        <v>4.2253099175488799E-2</v>
      </c>
    </row>
    <row r="18" spans="1:8" ht="14.25" x14ac:dyDescent="0.2">
      <c r="A18" s="32">
        <v>17</v>
      </c>
      <c r="B18" s="33">
        <v>31</v>
      </c>
      <c r="C18" s="32">
        <v>42810.694000000003</v>
      </c>
      <c r="D18" s="32">
        <v>320181.25416041102</v>
      </c>
      <c r="E18" s="32">
        <v>256190.85065876899</v>
      </c>
      <c r="F18" s="32">
        <v>63990.403501642199</v>
      </c>
      <c r="G18" s="32">
        <v>256190.85065876899</v>
      </c>
      <c r="H18" s="32">
        <v>0.19985680819896801</v>
      </c>
    </row>
    <row r="19" spans="1:8" ht="14.25" x14ac:dyDescent="0.2">
      <c r="A19" s="32">
        <v>18</v>
      </c>
      <c r="B19" s="33">
        <v>32</v>
      </c>
      <c r="C19" s="32">
        <v>17754.985000000001</v>
      </c>
      <c r="D19" s="32">
        <v>293555.18342213897</v>
      </c>
      <c r="E19" s="32">
        <v>267963.858766135</v>
      </c>
      <c r="F19" s="32">
        <v>25591.324656003701</v>
      </c>
      <c r="G19" s="32">
        <v>267963.858766135</v>
      </c>
      <c r="H19" s="32">
        <v>8.7177219484497304E-2</v>
      </c>
    </row>
    <row r="20" spans="1:8" ht="14.25" x14ac:dyDescent="0.2">
      <c r="A20" s="32">
        <v>19</v>
      </c>
      <c r="B20" s="33">
        <v>33</v>
      </c>
      <c r="C20" s="32">
        <v>61844.387000000002</v>
      </c>
      <c r="D20" s="32">
        <v>662629.21725702297</v>
      </c>
      <c r="E20" s="32">
        <v>524212.46350900002</v>
      </c>
      <c r="F20" s="32">
        <v>138416.75374802301</v>
      </c>
      <c r="G20" s="32">
        <v>524212.46350900002</v>
      </c>
      <c r="H20" s="32">
        <v>0.208890206080867</v>
      </c>
    </row>
    <row r="21" spans="1:8" ht="14.25" x14ac:dyDescent="0.2">
      <c r="A21" s="32">
        <v>20</v>
      </c>
      <c r="B21" s="33">
        <v>34</v>
      </c>
      <c r="C21" s="32">
        <v>56515.682000000001</v>
      </c>
      <c r="D21" s="32">
        <v>286844.55370082398</v>
      </c>
      <c r="E21" s="32">
        <v>193151.50918718899</v>
      </c>
      <c r="F21" s="32">
        <v>93693.044513635003</v>
      </c>
      <c r="G21" s="32">
        <v>193151.50918718899</v>
      </c>
      <c r="H21" s="32">
        <v>0.32663351388346701</v>
      </c>
    </row>
    <row r="22" spans="1:8" ht="14.25" x14ac:dyDescent="0.2">
      <c r="A22" s="32">
        <v>21</v>
      </c>
      <c r="B22" s="33">
        <v>35</v>
      </c>
      <c r="C22" s="32">
        <v>44623.07</v>
      </c>
      <c r="D22" s="32">
        <v>976235.31117699097</v>
      </c>
      <c r="E22" s="32">
        <v>937442.23495309695</v>
      </c>
      <c r="F22" s="32">
        <v>38793.076223893797</v>
      </c>
      <c r="G22" s="32">
        <v>937442.23495309695</v>
      </c>
      <c r="H22" s="32">
        <v>3.9737423733549701E-2</v>
      </c>
    </row>
    <row r="23" spans="1:8" ht="14.25" x14ac:dyDescent="0.2">
      <c r="A23" s="32">
        <v>22</v>
      </c>
      <c r="B23" s="33">
        <v>36</v>
      </c>
      <c r="C23" s="32">
        <v>149877.42000000001</v>
      </c>
      <c r="D23" s="32">
        <v>626612.111941593</v>
      </c>
      <c r="E23" s="32">
        <v>524273.40791877598</v>
      </c>
      <c r="F23" s="32">
        <v>102338.70402281699</v>
      </c>
      <c r="G23" s="32">
        <v>524273.40791877598</v>
      </c>
      <c r="H23" s="32">
        <v>0.16332066053704999</v>
      </c>
    </row>
    <row r="24" spans="1:8" ht="14.25" x14ac:dyDescent="0.2">
      <c r="A24" s="32">
        <v>23</v>
      </c>
      <c r="B24" s="33">
        <v>37</v>
      </c>
      <c r="C24" s="32">
        <v>156290.27600000001</v>
      </c>
      <c r="D24" s="32">
        <v>1367796.0099194699</v>
      </c>
      <c r="E24" s="32">
        <v>1186330.5177219801</v>
      </c>
      <c r="F24" s="32">
        <v>181465.492197485</v>
      </c>
      <c r="G24" s="32">
        <v>1186330.5177219801</v>
      </c>
      <c r="H24" s="32">
        <v>0.13266999675497601</v>
      </c>
    </row>
    <row r="25" spans="1:8" ht="14.25" x14ac:dyDescent="0.2">
      <c r="A25" s="32">
        <v>24</v>
      </c>
      <c r="B25" s="33">
        <v>38</v>
      </c>
      <c r="C25" s="32">
        <v>170284.71599999999</v>
      </c>
      <c r="D25" s="32">
        <v>863306.147762832</v>
      </c>
      <c r="E25" s="32">
        <v>828466.15972654906</v>
      </c>
      <c r="F25" s="32">
        <v>34839.988036283197</v>
      </c>
      <c r="G25" s="32">
        <v>828466.15972654906</v>
      </c>
      <c r="H25" s="32">
        <v>4.0356469285626403E-2</v>
      </c>
    </row>
    <row r="26" spans="1:8" ht="14.25" x14ac:dyDescent="0.2">
      <c r="A26" s="32">
        <v>25</v>
      </c>
      <c r="B26" s="33">
        <v>39</v>
      </c>
      <c r="C26" s="32">
        <v>93717.778999999995</v>
      </c>
      <c r="D26" s="32">
        <v>140541.34298365499</v>
      </c>
      <c r="E26" s="32">
        <v>101391.045164051</v>
      </c>
      <c r="F26" s="32">
        <v>39150.297819603897</v>
      </c>
      <c r="G26" s="32">
        <v>101391.045164051</v>
      </c>
      <c r="H26" s="32">
        <v>0.27856783625695902</v>
      </c>
    </row>
    <row r="27" spans="1:8" ht="14.25" x14ac:dyDescent="0.2">
      <c r="A27" s="32">
        <v>26</v>
      </c>
      <c r="B27" s="33">
        <v>42</v>
      </c>
      <c r="C27" s="32">
        <v>9316.3760000000002</v>
      </c>
      <c r="D27" s="32">
        <v>162401.03030000001</v>
      </c>
      <c r="E27" s="32">
        <v>138451.33679999999</v>
      </c>
      <c r="F27" s="32">
        <v>23949.693500000001</v>
      </c>
      <c r="G27" s="32">
        <v>138451.33679999999</v>
      </c>
      <c r="H27" s="32">
        <v>0.14747254654578401</v>
      </c>
    </row>
    <row r="28" spans="1:8" ht="14.25" x14ac:dyDescent="0.2">
      <c r="A28" s="32">
        <v>27</v>
      </c>
      <c r="B28" s="33">
        <v>75</v>
      </c>
      <c r="C28" s="32">
        <v>456</v>
      </c>
      <c r="D28" s="32">
        <v>311819.66666666698</v>
      </c>
      <c r="E28" s="32">
        <v>293131.23487179499</v>
      </c>
      <c r="F28" s="32">
        <v>18688.431794871802</v>
      </c>
      <c r="G28" s="32">
        <v>293131.23487179499</v>
      </c>
      <c r="H28" s="32">
        <v>5.99334608834972E-2</v>
      </c>
    </row>
    <row r="29" spans="1:8" ht="14.25" x14ac:dyDescent="0.2">
      <c r="A29" s="32">
        <v>28</v>
      </c>
      <c r="B29" s="33">
        <v>76</v>
      </c>
      <c r="C29" s="32">
        <v>3021</v>
      </c>
      <c r="D29" s="32">
        <v>629311.73552649596</v>
      </c>
      <c r="E29" s="32">
        <v>590664.23611111101</v>
      </c>
      <c r="F29" s="32">
        <v>38647.499415384598</v>
      </c>
      <c r="G29" s="32">
        <v>590664.23611111101</v>
      </c>
      <c r="H29" s="32">
        <v>6.1412329110708999E-2</v>
      </c>
    </row>
    <row r="30" spans="1:8" ht="14.25" x14ac:dyDescent="0.2">
      <c r="A30" s="32">
        <v>29</v>
      </c>
      <c r="B30" s="33">
        <v>99</v>
      </c>
      <c r="C30" s="32">
        <v>41</v>
      </c>
      <c r="D30" s="32">
        <v>21487.179487179499</v>
      </c>
      <c r="E30" s="32">
        <v>19244.982905982899</v>
      </c>
      <c r="F30" s="32">
        <v>2242.1965811965802</v>
      </c>
      <c r="G30" s="32">
        <v>19244.982905982899</v>
      </c>
      <c r="H30" s="32">
        <v>0.10435043754972199</v>
      </c>
    </row>
    <row r="31" spans="1:8" ht="14.25" x14ac:dyDescent="0.2">
      <c r="A31" s="32">
        <v>30</v>
      </c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2"/>
      <c r="D42" s="32"/>
      <c r="E42" s="32"/>
      <c r="F42" s="32"/>
      <c r="G42" s="32"/>
      <c r="H42" s="32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3"/>
      <c r="D44" s="33"/>
      <c r="E44" s="33"/>
      <c r="F44" s="33"/>
      <c r="G44" s="33"/>
      <c r="H44" s="33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  <row r="63" spans="1:8" ht="14.25" x14ac:dyDescent="0.2">
      <c r="A63" s="32"/>
      <c r="B63" s="33"/>
      <c r="C63" s="32"/>
      <c r="D63" s="32"/>
      <c r="E63" s="32"/>
      <c r="F63" s="32"/>
      <c r="G63" s="32"/>
      <c r="H6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Windows 用户</cp:lastModifiedBy>
  <dcterms:created xsi:type="dcterms:W3CDTF">2013-06-21T00:28:37Z</dcterms:created>
  <dcterms:modified xsi:type="dcterms:W3CDTF">2014-08-04T00:42:23Z</dcterms:modified>
</cp:coreProperties>
</file>