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<sst xmlns="http://schemas.openxmlformats.org/spreadsheetml/2006/main" count="116" uniqueCount="73">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</sst>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21" sqref="I21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15187223.0288</v>
      </c>
      <c r="F3" s="25">
        <f>RA!I7</f>
        <v>1672582.4332999999</v>
      </c>
      <c r="G3" s="16">
        <f>E3-F3</f>
        <v>13514640.5955</v>
      </c>
      <c r="H3" s="27">
        <f>RA!J7</f>
        <v>11.013089293073699</v>
      </c>
      <c r="I3" s="20">
        <f>SUM(I4:I40)</f>
        <v>15187227.298863441</v>
      </c>
      <c r="J3" s="21">
        <f>SUM(J4:J40)</f>
        <v>13514640.53225255</v>
      </c>
      <c r="K3" s="22">
        <f>E3-I3</f>
        <v>-4.270063441246748</v>
      </c>
      <c r="L3" s="22">
        <f>G3-J3</f>
        <v>6.3247449696063995E-2</v>
      </c>
    </row>
    <row r="4" spans="1:13" x14ac:dyDescent="0.15">
      <c r="A4" s="41">
        <f>RA!A8</f>
        <v>41863</v>
      </c>
      <c r="B4" s="12">
        <v>12</v>
      </c>
      <c r="C4" s="38" t="s">
        <v>6</v>
      </c>
      <c r="D4" s="38"/>
      <c r="E4" s="15">
        <f>VLOOKUP(C4,RA!B8:D39,3,0)</f>
        <v>524181.43949999998</v>
      </c>
      <c r="F4" s="25">
        <f>VLOOKUP(C4,RA!B8:I43,8,0)</f>
        <v>130520.495</v>
      </c>
      <c r="G4" s="16">
        <f t="shared" ref="G4:G40" si="0">E4-F4</f>
        <v>393660.94449999998</v>
      </c>
      <c r="H4" s="27">
        <f>RA!J8</f>
        <v>24.899869618523599</v>
      </c>
      <c r="I4" s="20">
        <f>VLOOKUP(B4,RMS!B:D,3,FALSE)</f>
        <v>524181.912153846</v>
      </c>
      <c r="J4" s="21">
        <f>VLOOKUP(B4,RMS!B:E,4,FALSE)</f>
        <v>393660.95231196599</v>
      </c>
      <c r="K4" s="22">
        <f t="shared" ref="K4:K40" si="1">E4-I4</f>
        <v>-0.47265384602360427</v>
      </c>
      <c r="L4" s="22">
        <f t="shared" ref="L4:L40" si="2">G4-J4</f>
        <v>-7.8119660029187799E-3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108609.21950000001</v>
      </c>
      <c r="F5" s="25">
        <f>VLOOKUP(C5,RA!B9:I44,8,0)</f>
        <v>23622.881000000001</v>
      </c>
      <c r="G5" s="16">
        <f t="shared" si="0"/>
        <v>84986.338500000013</v>
      </c>
      <c r="H5" s="27">
        <f>RA!J9</f>
        <v>21.7503459731611</v>
      </c>
      <c r="I5" s="20">
        <f>VLOOKUP(B5,RMS!B:D,3,FALSE)</f>
        <v>108609.250733833</v>
      </c>
      <c r="J5" s="21">
        <f>VLOOKUP(B5,RMS!B:E,4,FALSE)</f>
        <v>84986.340349012899</v>
      </c>
      <c r="K5" s="22">
        <f t="shared" si="1"/>
        <v>-3.1233832996804267E-2</v>
      </c>
      <c r="L5" s="22">
        <f t="shared" si="2"/>
        <v>-1.8490128859411925E-3</v>
      </c>
      <c r="M5" s="36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145202.8088</v>
      </c>
      <c r="F6" s="25">
        <f>VLOOKUP(C6,RA!B10:I45,8,0)</f>
        <v>39488.400300000001</v>
      </c>
      <c r="G6" s="16">
        <f t="shared" si="0"/>
        <v>105714.40849999999</v>
      </c>
      <c r="H6" s="27">
        <f>RA!J10</f>
        <v>27.195341898923399</v>
      </c>
      <c r="I6" s="20">
        <f>VLOOKUP(B6,RMS!B:D,3,FALSE)</f>
        <v>145204.9951</v>
      </c>
      <c r="J6" s="21">
        <f>VLOOKUP(B6,RMS!B:E,4,FALSE)</f>
        <v>105714.409033333</v>
      </c>
      <c r="K6" s="22">
        <f t="shared" si="1"/>
        <v>-2.1863000000012107</v>
      </c>
      <c r="L6" s="22">
        <f t="shared" si="2"/>
        <v>-5.3333300456870347E-4</v>
      </c>
      <c r="M6" s="36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42274.9277</v>
      </c>
      <c r="F7" s="25">
        <f>VLOOKUP(C7,RA!B11:I46,8,0)</f>
        <v>9745.7044999999998</v>
      </c>
      <c r="G7" s="16">
        <f t="shared" si="0"/>
        <v>32529.2232</v>
      </c>
      <c r="H7" s="27">
        <f>RA!J11</f>
        <v>23.053154742592302</v>
      </c>
      <c r="I7" s="20">
        <f>VLOOKUP(B7,RMS!B:D,3,FALSE)</f>
        <v>42274.9520076923</v>
      </c>
      <c r="J7" s="21">
        <f>VLOOKUP(B7,RMS!B:E,4,FALSE)</f>
        <v>32529.222910256402</v>
      </c>
      <c r="K7" s="22">
        <f t="shared" si="1"/>
        <v>-2.4307692299771588E-2</v>
      </c>
      <c r="L7" s="22">
        <f t="shared" si="2"/>
        <v>2.8974359884159639E-4</v>
      </c>
      <c r="M7" s="36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113079.7917</v>
      </c>
      <c r="F8" s="25">
        <f>VLOOKUP(C8,RA!B12:I47,8,0)</f>
        <v>22063.6181</v>
      </c>
      <c r="G8" s="16">
        <f t="shared" si="0"/>
        <v>91016.173600000009</v>
      </c>
      <c r="H8" s="27">
        <f>RA!J12</f>
        <v>19.511548233600099</v>
      </c>
      <c r="I8" s="20">
        <f>VLOOKUP(B8,RMS!B:D,3,FALSE)</f>
        <v>113079.789775214</v>
      </c>
      <c r="J8" s="21">
        <f>VLOOKUP(B8,RMS!B:E,4,FALSE)</f>
        <v>91016.173277777794</v>
      </c>
      <c r="K8" s="22">
        <f t="shared" si="1"/>
        <v>1.924786003655754E-3</v>
      </c>
      <c r="L8" s="22">
        <f t="shared" si="2"/>
        <v>3.2222221489064395E-4</v>
      </c>
      <c r="M8" s="36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241366.29860000001</v>
      </c>
      <c r="F9" s="25">
        <f>VLOOKUP(C9,RA!B13:I48,8,0)</f>
        <v>66558.727299999999</v>
      </c>
      <c r="G9" s="16">
        <f t="shared" si="0"/>
        <v>174807.57130000001</v>
      </c>
      <c r="H9" s="27">
        <f>RA!J13</f>
        <v>27.575816377871099</v>
      </c>
      <c r="I9" s="20">
        <f>VLOOKUP(B9,RMS!B:D,3,FALSE)</f>
        <v>241366.47596410301</v>
      </c>
      <c r="J9" s="21">
        <f>VLOOKUP(B9,RMS!B:E,4,FALSE)</f>
        <v>174807.57107692299</v>
      </c>
      <c r="K9" s="22">
        <f t="shared" si="1"/>
        <v>-0.17736410300130956</v>
      </c>
      <c r="L9" s="22">
        <f t="shared" si="2"/>
        <v>2.2307701874524355E-4</v>
      </c>
      <c r="M9" s="36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153289.6832</v>
      </c>
      <c r="F10" s="25">
        <f>VLOOKUP(C10,RA!B14:I49,8,0)</f>
        <v>1431.7706000000001</v>
      </c>
      <c r="G10" s="16">
        <f t="shared" si="0"/>
        <v>151857.91260000001</v>
      </c>
      <c r="H10" s="27">
        <f>RA!J14</f>
        <v>0.93402932937890004</v>
      </c>
      <c r="I10" s="20">
        <f>VLOOKUP(B10,RMS!B:D,3,FALSE)</f>
        <v>153289.70378119699</v>
      </c>
      <c r="J10" s="21">
        <f>VLOOKUP(B10,RMS!B:E,4,FALSE)</f>
        <v>151857.911360684</v>
      </c>
      <c r="K10" s="22">
        <f t="shared" si="1"/>
        <v>-2.0581196993589401E-2</v>
      </c>
      <c r="L10" s="22">
        <f t="shared" si="2"/>
        <v>1.2393160141073167E-3</v>
      </c>
      <c r="M10" s="36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80232.105299999996</v>
      </c>
      <c r="F11" s="25">
        <f>VLOOKUP(C11,RA!B15:I50,8,0)</f>
        <v>11509.075500000001</v>
      </c>
      <c r="G11" s="16">
        <f t="shared" si="0"/>
        <v>68723.029799999989</v>
      </c>
      <c r="H11" s="27">
        <f>RA!J15</f>
        <v>14.3447257889667</v>
      </c>
      <c r="I11" s="20">
        <f>VLOOKUP(B11,RMS!B:D,3,FALSE)</f>
        <v>80232.145016239301</v>
      </c>
      <c r="J11" s="21">
        <f>VLOOKUP(B11,RMS!B:E,4,FALSE)</f>
        <v>68723.031082906004</v>
      </c>
      <c r="K11" s="22">
        <f t="shared" si="1"/>
        <v>-3.971623930556234E-2</v>
      </c>
      <c r="L11" s="22">
        <f t="shared" si="2"/>
        <v>-1.2829060142394155E-3</v>
      </c>
      <c r="M11" s="36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839095.39580000006</v>
      </c>
      <c r="F12" s="25">
        <f>VLOOKUP(C12,RA!B16:I51,8,0)</f>
        <v>-12062.075500000001</v>
      </c>
      <c r="G12" s="16">
        <f t="shared" si="0"/>
        <v>851157.47130000009</v>
      </c>
      <c r="H12" s="27">
        <f>RA!J16</f>
        <v>-1.43750943699315</v>
      </c>
      <c r="I12" s="20">
        <f>VLOOKUP(B12,RMS!B:D,3,FALSE)</f>
        <v>839095.27729999996</v>
      </c>
      <c r="J12" s="21">
        <f>VLOOKUP(B12,RMS!B:E,4,FALSE)</f>
        <v>851157.47129999998</v>
      </c>
      <c r="K12" s="22">
        <f t="shared" si="1"/>
        <v>0.11850000009872019</v>
      </c>
      <c r="L12" s="22">
        <f t="shared" si="2"/>
        <v>0</v>
      </c>
      <c r="M12" s="36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576021.36829999997</v>
      </c>
      <c r="F13" s="25">
        <f>VLOOKUP(C13,RA!B17:I52,8,0)</f>
        <v>20347.245299999999</v>
      </c>
      <c r="G13" s="16">
        <f t="shared" si="0"/>
        <v>555674.12300000002</v>
      </c>
      <c r="H13" s="27">
        <f>RA!J17</f>
        <v>3.5323768213756401</v>
      </c>
      <c r="I13" s="20">
        <f>VLOOKUP(B13,RMS!B:D,3,FALSE)</f>
        <v>576021.43128205102</v>
      </c>
      <c r="J13" s="21">
        <f>VLOOKUP(B13,RMS!B:E,4,FALSE)</f>
        <v>555674.12152564095</v>
      </c>
      <c r="K13" s="22">
        <f t="shared" si="1"/>
        <v>-6.2982051051221788E-2</v>
      </c>
      <c r="L13" s="22">
        <f t="shared" si="2"/>
        <v>1.4743590727448463E-3</v>
      </c>
      <c r="M13" s="36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1842112.9639000001</v>
      </c>
      <c r="F14" s="25">
        <f>VLOOKUP(C14,RA!B18:I53,8,0)</f>
        <v>287314.44919999997</v>
      </c>
      <c r="G14" s="16">
        <f t="shared" si="0"/>
        <v>1554798.5147000002</v>
      </c>
      <c r="H14" s="27">
        <f>RA!J18</f>
        <v>15.5970048976647</v>
      </c>
      <c r="I14" s="20">
        <f>VLOOKUP(B14,RMS!B:D,3,FALSE)</f>
        <v>1842113.4690470099</v>
      </c>
      <c r="J14" s="21">
        <f>VLOOKUP(B14,RMS!B:E,4,FALSE)</f>
        <v>1554798.5190632499</v>
      </c>
      <c r="K14" s="22">
        <f t="shared" si="1"/>
        <v>-0.50514700985513628</v>
      </c>
      <c r="L14" s="22">
        <f t="shared" si="2"/>
        <v>-4.3632497545331717E-3</v>
      </c>
      <c r="M14" s="36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427364.0981</v>
      </c>
      <c r="F15" s="25">
        <f>VLOOKUP(C15,RA!B19:I54,8,0)</f>
        <v>41720.534</v>
      </c>
      <c r="G15" s="16">
        <f t="shared" si="0"/>
        <v>385643.56410000002</v>
      </c>
      <c r="H15" s="27">
        <f>RA!J19</f>
        <v>9.7622926646116408</v>
      </c>
      <c r="I15" s="20">
        <f>VLOOKUP(B15,RMS!B:D,3,FALSE)</f>
        <v>427364.10713247902</v>
      </c>
      <c r="J15" s="21">
        <f>VLOOKUP(B15,RMS!B:E,4,FALSE)</f>
        <v>385643.56468034198</v>
      </c>
      <c r="K15" s="22">
        <f t="shared" si="1"/>
        <v>-9.0324790216982365E-3</v>
      </c>
      <c r="L15" s="22">
        <f t="shared" si="2"/>
        <v>-5.8034196263179183E-4</v>
      </c>
      <c r="M15" s="36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883025.14809999999</v>
      </c>
      <c r="F16" s="25">
        <f>VLOOKUP(C16,RA!B20:I55,8,0)</f>
        <v>75130.2546</v>
      </c>
      <c r="G16" s="16">
        <f t="shared" si="0"/>
        <v>807894.89350000001</v>
      </c>
      <c r="H16" s="27">
        <f>RA!J20</f>
        <v>8.5082802864286808</v>
      </c>
      <c r="I16" s="20">
        <f>VLOOKUP(B16,RMS!B:D,3,FALSE)</f>
        <v>883025.06339999998</v>
      </c>
      <c r="J16" s="21">
        <f>VLOOKUP(B16,RMS!B:E,4,FALSE)</f>
        <v>807894.89350000001</v>
      </c>
      <c r="K16" s="22">
        <f t="shared" si="1"/>
        <v>8.4700000006705523E-2</v>
      </c>
      <c r="L16" s="22">
        <f t="shared" si="2"/>
        <v>0</v>
      </c>
      <c r="M16" s="36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368392.2991</v>
      </c>
      <c r="F17" s="25">
        <f>VLOOKUP(C17,RA!B21:I56,8,0)</f>
        <v>35875.342299999997</v>
      </c>
      <c r="G17" s="16">
        <f t="shared" si="0"/>
        <v>332516.95679999999</v>
      </c>
      <c r="H17" s="27">
        <f>RA!J21</f>
        <v>9.7383529426769204</v>
      </c>
      <c r="I17" s="20">
        <f>VLOOKUP(B17,RMS!B:D,3,FALSE)</f>
        <v>368392.116076454</v>
      </c>
      <c r="J17" s="21">
        <f>VLOOKUP(B17,RMS!B:E,4,FALSE)</f>
        <v>332516.95675734099</v>
      </c>
      <c r="K17" s="22">
        <f t="shared" si="1"/>
        <v>0.18302354600746185</v>
      </c>
      <c r="L17" s="22">
        <f t="shared" si="2"/>
        <v>4.265899769961834E-5</v>
      </c>
      <c r="M17" s="36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1110627.8735</v>
      </c>
      <c r="F18" s="25">
        <f>VLOOKUP(C18,RA!B22:I57,8,0)</f>
        <v>118235.5579</v>
      </c>
      <c r="G18" s="16">
        <f t="shared" si="0"/>
        <v>992392.31559999997</v>
      </c>
      <c r="H18" s="27">
        <f>RA!J22</f>
        <v>10.6458302300118</v>
      </c>
      <c r="I18" s="20">
        <f>VLOOKUP(B18,RMS!B:D,3,FALSE)</f>
        <v>1110628.12323333</v>
      </c>
      <c r="J18" s="21">
        <f>VLOOKUP(B18,RMS!B:E,4,FALSE)</f>
        <v>992392.31579999998</v>
      </c>
      <c r="K18" s="22">
        <f t="shared" si="1"/>
        <v>-0.24973332998342812</v>
      </c>
      <c r="L18" s="22">
        <f t="shared" si="2"/>
        <v>-2.0000000949949026E-4</v>
      </c>
      <c r="M18" s="36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2320843.8588</v>
      </c>
      <c r="F19" s="25">
        <f>VLOOKUP(C19,RA!B23:I58,8,0)</f>
        <v>143720.50099999999</v>
      </c>
      <c r="G19" s="16">
        <f t="shared" si="0"/>
        <v>2177123.3577999999</v>
      </c>
      <c r="H19" s="27">
        <f>RA!J23</f>
        <v>6.1925967339444901</v>
      </c>
      <c r="I19" s="20">
        <f>VLOOKUP(B19,RMS!B:D,3,FALSE)</f>
        <v>2320844.8447034201</v>
      </c>
      <c r="J19" s="21">
        <f>VLOOKUP(B19,RMS!B:E,4,FALSE)</f>
        <v>2177123.3896282101</v>
      </c>
      <c r="K19" s="22">
        <f t="shared" si="1"/>
        <v>-0.98590342001989484</v>
      </c>
      <c r="L19" s="22">
        <f t="shared" si="2"/>
        <v>-3.1828210223466158E-2</v>
      </c>
      <c r="M19" s="36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274640.43349999998</v>
      </c>
      <c r="F20" s="25">
        <f>VLOOKUP(C20,RA!B24:I59,8,0)</f>
        <v>54281.7618</v>
      </c>
      <c r="G20" s="16">
        <f t="shared" si="0"/>
        <v>220358.67169999998</v>
      </c>
      <c r="H20" s="27">
        <f>RA!J24</f>
        <v>19.764665059778999</v>
      </c>
      <c r="I20" s="20">
        <f>VLOOKUP(B20,RMS!B:D,3,FALSE)</f>
        <v>274640.42238221801</v>
      </c>
      <c r="J20" s="21">
        <f>VLOOKUP(B20,RMS!B:E,4,FALSE)</f>
        <v>220358.65752156099</v>
      </c>
      <c r="K20" s="22">
        <f t="shared" si="1"/>
        <v>1.1117781978100538E-2</v>
      </c>
      <c r="L20" s="22">
        <f t="shared" si="2"/>
        <v>1.4178438985254616E-2</v>
      </c>
      <c r="M20" s="36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261922.8953</v>
      </c>
      <c r="F21" s="25">
        <f>VLOOKUP(C21,RA!B25:I60,8,0)</f>
        <v>22824.228500000001</v>
      </c>
      <c r="G21" s="16">
        <f t="shared" si="0"/>
        <v>239098.66680000001</v>
      </c>
      <c r="H21" s="27">
        <f>RA!J25</f>
        <v>8.7141020924717907</v>
      </c>
      <c r="I21" s="20">
        <f>VLOOKUP(B21,RMS!B:D,3,FALSE)</f>
        <v>261922.89991729101</v>
      </c>
      <c r="J21" s="21">
        <f>VLOOKUP(B21,RMS!B:E,4,FALSE)</f>
        <v>239098.66947931299</v>
      </c>
      <c r="K21" s="22">
        <f t="shared" si="1"/>
        <v>-4.6172910078894347E-3</v>
      </c>
      <c r="L21" s="22">
        <f t="shared" si="2"/>
        <v>-2.6793129800353199E-3</v>
      </c>
      <c r="M21" s="36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455553.08549999999</v>
      </c>
      <c r="F22" s="25">
        <f>VLOOKUP(C22,RA!B26:I61,8,0)</f>
        <v>99557.981799999994</v>
      </c>
      <c r="G22" s="16">
        <f t="shared" si="0"/>
        <v>355995.10369999998</v>
      </c>
      <c r="H22" s="27">
        <f>RA!J26</f>
        <v>21.854309622495101</v>
      </c>
      <c r="I22" s="20">
        <f>VLOOKUP(B22,RMS!B:D,3,FALSE)</f>
        <v>455553.08826867101</v>
      </c>
      <c r="J22" s="21">
        <f>VLOOKUP(B22,RMS!B:E,4,FALSE)</f>
        <v>355995.12802764401</v>
      </c>
      <c r="K22" s="22">
        <f t="shared" si="1"/>
        <v>-2.7686710236594081E-3</v>
      </c>
      <c r="L22" s="22">
        <f t="shared" si="2"/>
        <v>-2.4327644030563533E-2</v>
      </c>
      <c r="M22" s="36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311298.74070000002</v>
      </c>
      <c r="F23" s="25">
        <f>VLOOKUP(C23,RA!B27:I62,8,0)</f>
        <v>103210.8723</v>
      </c>
      <c r="G23" s="16">
        <f t="shared" si="0"/>
        <v>208087.86840000004</v>
      </c>
      <c r="H23" s="27">
        <f>RA!J27</f>
        <v>33.154927664633497</v>
      </c>
      <c r="I23" s="20">
        <f>VLOOKUP(B23,RMS!B:D,3,FALSE)</f>
        <v>311298.65621162503</v>
      </c>
      <c r="J23" s="21">
        <f>VLOOKUP(B23,RMS!B:E,4,FALSE)</f>
        <v>208087.882895374</v>
      </c>
      <c r="K23" s="22">
        <f t="shared" si="1"/>
        <v>8.4488374995999038E-2</v>
      </c>
      <c r="L23" s="22">
        <f t="shared" si="2"/>
        <v>-1.4495373965473846E-2</v>
      </c>
      <c r="M23" s="36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879755.21869999997</v>
      </c>
      <c r="F24" s="25">
        <f>VLOOKUP(C24,RA!B28:I63,8,0)</f>
        <v>34493.186000000002</v>
      </c>
      <c r="G24" s="16">
        <f t="shared" si="0"/>
        <v>845262.03269999998</v>
      </c>
      <c r="H24" s="27">
        <f>RA!J28</f>
        <v>3.9207708311148202</v>
      </c>
      <c r="I24" s="20">
        <f>VLOOKUP(B24,RMS!B:D,3,FALSE)</f>
        <v>879755.21865309705</v>
      </c>
      <c r="J24" s="21">
        <f>VLOOKUP(B24,RMS!B:E,4,FALSE)</f>
        <v>845262.01291592896</v>
      </c>
      <c r="K24" s="22">
        <f t="shared" si="1"/>
        <v>4.6902918256819248E-5</v>
      </c>
      <c r="L24" s="22">
        <f t="shared" si="2"/>
        <v>1.9784071017056704E-2</v>
      </c>
      <c r="M24" s="36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617813.31720000005</v>
      </c>
      <c r="F25" s="25">
        <f>VLOOKUP(C25,RA!B29:I64,8,0)</f>
        <v>106058.4666</v>
      </c>
      <c r="G25" s="16">
        <f t="shared" si="0"/>
        <v>511754.85060000006</v>
      </c>
      <c r="H25" s="27">
        <f>RA!J29</f>
        <v>17.166749833213199</v>
      </c>
      <c r="I25" s="20">
        <f>VLOOKUP(B25,RMS!B:D,3,FALSE)</f>
        <v>617813.31600973499</v>
      </c>
      <c r="J25" s="21">
        <f>VLOOKUP(B25,RMS!B:E,4,FALSE)</f>
        <v>511754.79584052402</v>
      </c>
      <c r="K25" s="22">
        <f t="shared" si="1"/>
        <v>1.1902650585398078E-3</v>
      </c>
      <c r="L25" s="22">
        <f t="shared" si="2"/>
        <v>5.4759476042818278E-2</v>
      </c>
      <c r="M25" s="36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985986.50789999997</v>
      </c>
      <c r="F26" s="25">
        <f>VLOOKUP(C26,RA!B30:I65,8,0)</f>
        <v>127643.4483</v>
      </c>
      <c r="G26" s="16">
        <f t="shared" si="0"/>
        <v>858343.05959999992</v>
      </c>
      <c r="H26" s="27">
        <f>RA!J30</f>
        <v>12.945760137414201</v>
      </c>
      <c r="I26" s="20">
        <f>VLOOKUP(B26,RMS!B:D,3,FALSE)</f>
        <v>985986.52116106194</v>
      </c>
      <c r="J26" s="21">
        <f>VLOOKUP(B26,RMS!B:E,4,FALSE)</f>
        <v>858343.05120659398</v>
      </c>
      <c r="K26" s="22">
        <f t="shared" si="1"/>
        <v>-1.3261061976663768E-2</v>
      </c>
      <c r="L26" s="22">
        <f t="shared" si="2"/>
        <v>8.3934059366583824E-3</v>
      </c>
      <c r="M26" s="36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770860.25249999994</v>
      </c>
      <c r="F27" s="25">
        <f>VLOOKUP(C27,RA!B31:I66,8,0)</f>
        <v>25082.5998</v>
      </c>
      <c r="G27" s="16">
        <f t="shared" si="0"/>
        <v>745777.65269999998</v>
      </c>
      <c r="H27" s="27">
        <f>RA!J31</f>
        <v>3.2538452616610898</v>
      </c>
      <c r="I27" s="20">
        <f>VLOOKUP(B27,RMS!B:D,3,FALSE)</f>
        <v>770860.24777699099</v>
      </c>
      <c r="J27" s="21">
        <f>VLOOKUP(B27,RMS!B:E,4,FALSE)</f>
        <v>745777.61425929202</v>
      </c>
      <c r="K27" s="22">
        <f t="shared" si="1"/>
        <v>4.7230089548975229E-3</v>
      </c>
      <c r="L27" s="22">
        <f t="shared" si="2"/>
        <v>3.8440707954578102E-2</v>
      </c>
      <c r="M27" s="36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132564.8621</v>
      </c>
      <c r="F28" s="25">
        <f>VLOOKUP(C28,RA!B32:I67,8,0)</f>
        <v>35818.157899999998</v>
      </c>
      <c r="G28" s="16">
        <f t="shared" si="0"/>
        <v>96746.704200000007</v>
      </c>
      <c r="H28" s="27">
        <f>RA!J32</f>
        <v>27.019345347321899</v>
      </c>
      <c r="I28" s="20">
        <f>VLOOKUP(B28,RMS!B:D,3,FALSE)</f>
        <v>132564.840400182</v>
      </c>
      <c r="J28" s="21">
        <f>VLOOKUP(B28,RMS!B:E,4,FALSE)</f>
        <v>96746.696469614995</v>
      </c>
      <c r="K28" s="22">
        <f t="shared" si="1"/>
        <v>2.1699817996704951E-2</v>
      </c>
      <c r="L28" s="22">
        <f t="shared" si="2"/>
        <v>7.7303850121097639E-3</v>
      </c>
      <c r="M28" s="36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6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6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160040.16140000001</v>
      </c>
      <c r="F31" s="25">
        <f>VLOOKUP(C31,RA!B35:I70,8,0)</f>
        <v>17187.163199999999</v>
      </c>
      <c r="G31" s="16">
        <f t="shared" si="0"/>
        <v>142852.9982</v>
      </c>
      <c r="H31" s="27">
        <f>RA!J35</f>
        <v>10.7392813464133</v>
      </c>
      <c r="I31" s="20">
        <f>VLOOKUP(B31,RMS!B:D,3,FALSE)</f>
        <v>160040.16130000001</v>
      </c>
      <c r="J31" s="21">
        <f>VLOOKUP(B31,RMS!B:E,4,FALSE)</f>
        <v>142852.99609999999</v>
      </c>
      <c r="K31" s="22">
        <f t="shared" si="1"/>
        <v>1.0000000474974513E-4</v>
      </c>
      <c r="L31" s="22">
        <f t="shared" si="2"/>
        <v>2.1000000124331564E-3</v>
      </c>
      <c r="M31" s="36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6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6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6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248300.4271</v>
      </c>
      <c r="F35" s="25">
        <f>VLOOKUP(C35,RA!B8:I74,8,0)</f>
        <v>13030.346299999999</v>
      </c>
      <c r="G35" s="16">
        <f t="shared" si="0"/>
        <v>235270.0808</v>
      </c>
      <c r="H35" s="27">
        <f>RA!J39</f>
        <v>5.24781469455636</v>
      </c>
      <c r="I35" s="20">
        <f>VLOOKUP(B35,RMS!B:D,3,FALSE)</f>
        <v>248300.42735042699</v>
      </c>
      <c r="J35" s="21">
        <f>VLOOKUP(B35,RMS!B:E,4,FALSE)</f>
        <v>235270.079059829</v>
      </c>
      <c r="K35" s="22">
        <f t="shared" si="1"/>
        <v>-2.5042699417099357E-4</v>
      </c>
      <c r="L35" s="22">
        <f t="shared" si="2"/>
        <v>1.7401709919795394E-3</v>
      </c>
      <c r="M35" s="36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291551.65169999999</v>
      </c>
      <c r="F36" s="25">
        <f>VLOOKUP(C36,RA!B8:I75,8,0)</f>
        <v>15726.337799999999</v>
      </c>
      <c r="G36" s="16">
        <f t="shared" si="0"/>
        <v>275825.31390000001</v>
      </c>
      <c r="H36" s="27">
        <f>RA!J40</f>
        <v>5.3940143052875102</v>
      </c>
      <c r="I36" s="20">
        <f>VLOOKUP(B36,RMS!B:D,3,FALSE)</f>
        <v>291551.64727863198</v>
      </c>
      <c r="J36" s="21">
        <f>VLOOKUP(B36,RMS!B:E,4,FALSE)</f>
        <v>275825.31173247902</v>
      </c>
      <c r="K36" s="22">
        <f t="shared" si="1"/>
        <v>4.421368008479476E-3</v>
      </c>
      <c r="L36" s="22">
        <f t="shared" si="2"/>
        <v>2.1675209864042699E-3</v>
      </c>
      <c r="M36" s="36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6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6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6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21216.195299999999</v>
      </c>
      <c r="F40" s="25">
        <f>VLOOKUP(C40,RA!B8:I78,8,0)</f>
        <v>2445.4018999999998</v>
      </c>
      <c r="G40" s="16">
        <f t="shared" si="0"/>
        <v>18770.793399999999</v>
      </c>
      <c r="H40" s="27">
        <f>RA!J43</f>
        <v>0</v>
      </c>
      <c r="I40" s="20">
        <f>VLOOKUP(B40,RMS!B:D,3,FALSE)</f>
        <v>21216.195446637899</v>
      </c>
      <c r="J40" s="21">
        <f>VLOOKUP(B40,RMS!B:E,4,FALSE)</f>
        <v>18770.793086755901</v>
      </c>
      <c r="K40" s="22">
        <f t="shared" si="1"/>
        <v>-1.4663789988844655E-4</v>
      </c>
      <c r="L40" s="22">
        <f t="shared" si="2"/>
        <v>3.1324409792432562E-4</v>
      </c>
      <c r="M40" s="36"/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workbookViewId="0">
      <selection sqref="A1:W44"/>
    </sheetView>
  </sheetViews>
  <sheetFormatPr defaultRowHeight="11.25" x14ac:dyDescent="0.15"/>
  <cols>
    <col min="1" max="1" width="7.75" style="35" customWidth="1"/>
    <col min="2" max="3" width="9" style="35"/>
    <col min="4" max="4" width="11.5" style="35" bestFit="1" customWidth="1"/>
    <col min="5" max="5" width="10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56" t="s">
        <v>47</v>
      </c>
      <c r="W1" s="46"/>
    </row>
    <row r="2" spans="1:23" ht="12.7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56"/>
      <c r="W2" s="46"/>
    </row>
    <row r="3" spans="1:23" ht="23.25" thickBot="1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57" t="s">
        <v>48</v>
      </c>
      <c r="W3" s="46"/>
    </row>
    <row r="4" spans="1:23" ht="15" thickTop="1" thickBo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55"/>
      <c r="W4" s="46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7" t="s">
        <v>4</v>
      </c>
      <c r="C6" s="48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9" t="s">
        <v>5</v>
      </c>
      <c r="B7" s="50"/>
      <c r="C7" s="51"/>
      <c r="D7" s="65">
        <v>15187223.0288</v>
      </c>
      <c r="E7" s="65">
        <v>19112315</v>
      </c>
      <c r="F7" s="66">
        <v>79.463021767902006</v>
      </c>
      <c r="G7" s="65">
        <v>14958411.914999999</v>
      </c>
      <c r="H7" s="66">
        <v>1.5296484352764099</v>
      </c>
      <c r="I7" s="65">
        <v>1672582.4332999999</v>
      </c>
      <c r="J7" s="66">
        <v>11.013089293073699</v>
      </c>
      <c r="K7" s="65">
        <v>1793043.3592000001</v>
      </c>
      <c r="L7" s="66">
        <v>11.9868564215829</v>
      </c>
      <c r="M7" s="66">
        <v>-6.7182383115234001E-2</v>
      </c>
      <c r="N7" s="65">
        <v>202113468.69949999</v>
      </c>
      <c r="O7" s="65">
        <v>4419692546.8627005</v>
      </c>
      <c r="P7" s="65">
        <v>928050</v>
      </c>
      <c r="Q7" s="65">
        <v>940283</v>
      </c>
      <c r="R7" s="66">
        <v>-1.3009912973009199</v>
      </c>
      <c r="S7" s="65">
        <v>16.3646603402834</v>
      </c>
      <c r="T7" s="65">
        <v>16.7144436854649</v>
      </c>
      <c r="U7" s="67">
        <v>-2.1374311345802601</v>
      </c>
      <c r="V7" s="55"/>
      <c r="W7" s="55"/>
    </row>
    <row r="8" spans="1:23" ht="14.25" thickBot="1" x14ac:dyDescent="0.2">
      <c r="A8" s="52">
        <v>41863</v>
      </c>
      <c r="B8" s="42" t="s">
        <v>6</v>
      </c>
      <c r="C8" s="43"/>
      <c r="D8" s="68">
        <v>524181.43949999998</v>
      </c>
      <c r="E8" s="68">
        <v>556053</v>
      </c>
      <c r="F8" s="69">
        <v>94.268251317770094</v>
      </c>
      <c r="G8" s="68">
        <v>448761.59159999999</v>
      </c>
      <c r="H8" s="69">
        <v>16.806217223515201</v>
      </c>
      <c r="I8" s="68">
        <v>130520.495</v>
      </c>
      <c r="J8" s="69">
        <v>24.899869618523599</v>
      </c>
      <c r="K8" s="68">
        <v>104854.00719999999</v>
      </c>
      <c r="L8" s="69">
        <v>23.365191933239402</v>
      </c>
      <c r="M8" s="69">
        <v>0.244783089224653</v>
      </c>
      <c r="N8" s="68">
        <v>6920079.5004000003</v>
      </c>
      <c r="O8" s="68">
        <v>167558758.92820001</v>
      </c>
      <c r="P8" s="68">
        <v>22583</v>
      </c>
      <c r="Q8" s="68">
        <v>23603</v>
      </c>
      <c r="R8" s="69">
        <v>-4.32148455704783</v>
      </c>
      <c r="S8" s="68">
        <v>23.211328853562399</v>
      </c>
      <c r="T8" s="68">
        <v>24.371883404651999</v>
      </c>
      <c r="U8" s="70">
        <v>-4.99994876816982</v>
      </c>
      <c r="V8" s="55"/>
      <c r="W8" s="55"/>
    </row>
    <row r="9" spans="1:23" ht="12" customHeight="1" thickBot="1" x14ac:dyDescent="0.2">
      <c r="A9" s="53"/>
      <c r="B9" s="42" t="s">
        <v>7</v>
      </c>
      <c r="C9" s="43"/>
      <c r="D9" s="68">
        <v>108609.21950000001</v>
      </c>
      <c r="E9" s="68">
        <v>126336</v>
      </c>
      <c r="F9" s="69">
        <v>85.968543803824701</v>
      </c>
      <c r="G9" s="68">
        <v>109762.3697</v>
      </c>
      <c r="H9" s="69">
        <v>-1.05058792293912</v>
      </c>
      <c r="I9" s="68">
        <v>23622.881000000001</v>
      </c>
      <c r="J9" s="69">
        <v>21.7503459731611</v>
      </c>
      <c r="K9" s="68">
        <v>19669.370500000001</v>
      </c>
      <c r="L9" s="69">
        <v>17.9199579544063</v>
      </c>
      <c r="M9" s="69">
        <v>0.200998323764352</v>
      </c>
      <c r="N9" s="68">
        <v>1288654.6305</v>
      </c>
      <c r="O9" s="68">
        <v>28436558.743999999</v>
      </c>
      <c r="P9" s="68">
        <v>6354</v>
      </c>
      <c r="Q9" s="68">
        <v>6458</v>
      </c>
      <c r="R9" s="69">
        <v>-1.6104056983586299</v>
      </c>
      <c r="S9" s="68">
        <v>17.093046820900199</v>
      </c>
      <c r="T9" s="68">
        <v>17.4653288014865</v>
      </c>
      <c r="U9" s="70">
        <v>-2.1779732103179401</v>
      </c>
      <c r="V9" s="55"/>
      <c r="W9" s="55"/>
    </row>
    <row r="10" spans="1:23" ht="14.25" thickBot="1" x14ac:dyDescent="0.2">
      <c r="A10" s="53"/>
      <c r="B10" s="42" t="s">
        <v>8</v>
      </c>
      <c r="C10" s="43"/>
      <c r="D10" s="68">
        <v>145202.8088</v>
      </c>
      <c r="E10" s="68">
        <v>178697</v>
      </c>
      <c r="F10" s="69">
        <v>81.256433404030304</v>
      </c>
      <c r="G10" s="68">
        <v>150649.62299999999</v>
      </c>
      <c r="H10" s="69">
        <v>-3.6155511653686601</v>
      </c>
      <c r="I10" s="68">
        <v>39488.400300000001</v>
      </c>
      <c r="J10" s="69">
        <v>27.195341898923399</v>
      </c>
      <c r="K10" s="68">
        <v>32851.970600000001</v>
      </c>
      <c r="L10" s="69">
        <v>21.8068720955246</v>
      </c>
      <c r="M10" s="69">
        <v>0.20201009494389399</v>
      </c>
      <c r="N10" s="68">
        <v>2005598.11</v>
      </c>
      <c r="O10" s="68">
        <v>43295604.477700002</v>
      </c>
      <c r="P10" s="68">
        <v>87872</v>
      </c>
      <c r="Q10" s="68">
        <v>89579</v>
      </c>
      <c r="R10" s="69">
        <v>-1.9055805490126101</v>
      </c>
      <c r="S10" s="68">
        <v>1.65243546067007</v>
      </c>
      <c r="T10" s="68">
        <v>1.63279566974402</v>
      </c>
      <c r="U10" s="70">
        <v>1.1885360362623101</v>
      </c>
      <c r="V10" s="55"/>
      <c r="W10" s="55"/>
    </row>
    <row r="11" spans="1:23" ht="14.25" thickBot="1" x14ac:dyDescent="0.2">
      <c r="A11" s="53"/>
      <c r="B11" s="42" t="s">
        <v>9</v>
      </c>
      <c r="C11" s="43"/>
      <c r="D11" s="68">
        <v>42274.9277</v>
      </c>
      <c r="E11" s="68">
        <v>45565</v>
      </c>
      <c r="F11" s="69">
        <v>92.779387029518304</v>
      </c>
      <c r="G11" s="68">
        <v>37720.588199999998</v>
      </c>
      <c r="H11" s="69">
        <v>12.073882506423899</v>
      </c>
      <c r="I11" s="68">
        <v>9745.7044999999998</v>
      </c>
      <c r="J11" s="69">
        <v>23.053154742592302</v>
      </c>
      <c r="K11" s="68">
        <v>6086.8811999999998</v>
      </c>
      <c r="L11" s="69">
        <v>16.1367610911221</v>
      </c>
      <c r="M11" s="69">
        <v>0.60109983746684603</v>
      </c>
      <c r="N11" s="68">
        <v>684913.95819999999</v>
      </c>
      <c r="O11" s="68">
        <v>17788172.353999998</v>
      </c>
      <c r="P11" s="68">
        <v>2315</v>
      </c>
      <c r="Q11" s="68">
        <v>2478</v>
      </c>
      <c r="R11" s="69">
        <v>-6.5778853914447204</v>
      </c>
      <c r="S11" s="68">
        <v>18.261307861771101</v>
      </c>
      <c r="T11" s="68">
        <v>19.008189104116202</v>
      </c>
      <c r="U11" s="70">
        <v>-4.0899657790048796</v>
      </c>
      <c r="V11" s="55"/>
      <c r="W11" s="55"/>
    </row>
    <row r="12" spans="1:23" ht="14.25" thickBot="1" x14ac:dyDescent="0.2">
      <c r="A12" s="53"/>
      <c r="B12" s="42" t="s">
        <v>10</v>
      </c>
      <c r="C12" s="43"/>
      <c r="D12" s="68">
        <v>113079.7917</v>
      </c>
      <c r="E12" s="68">
        <v>189251</v>
      </c>
      <c r="F12" s="69">
        <v>59.751225462481003</v>
      </c>
      <c r="G12" s="68">
        <v>122894.74490000001</v>
      </c>
      <c r="H12" s="69">
        <v>-7.9864710309513001</v>
      </c>
      <c r="I12" s="68">
        <v>22063.6181</v>
      </c>
      <c r="J12" s="69">
        <v>19.511548233600099</v>
      </c>
      <c r="K12" s="68">
        <v>-7548.7385999999997</v>
      </c>
      <c r="L12" s="69">
        <v>-6.14244214115294</v>
      </c>
      <c r="M12" s="69">
        <v>-3.9228218473481098</v>
      </c>
      <c r="N12" s="68">
        <v>1844380.1531</v>
      </c>
      <c r="O12" s="68">
        <v>52613575.979800001</v>
      </c>
      <c r="P12" s="68">
        <v>1246</v>
      </c>
      <c r="Q12" s="68">
        <v>1353</v>
      </c>
      <c r="R12" s="69">
        <v>-7.9083518107908404</v>
      </c>
      <c r="S12" s="68">
        <v>90.754246950240798</v>
      </c>
      <c r="T12" s="68">
        <v>93.804344641537298</v>
      </c>
      <c r="U12" s="70">
        <v>-3.36083191012413</v>
      </c>
      <c r="V12" s="55"/>
      <c r="W12" s="55"/>
    </row>
    <row r="13" spans="1:23" ht="14.25" thickBot="1" x14ac:dyDescent="0.2">
      <c r="A13" s="53"/>
      <c r="B13" s="42" t="s">
        <v>11</v>
      </c>
      <c r="C13" s="43"/>
      <c r="D13" s="68">
        <v>241366.29860000001</v>
      </c>
      <c r="E13" s="68">
        <v>298288</v>
      </c>
      <c r="F13" s="69">
        <v>80.917200356702295</v>
      </c>
      <c r="G13" s="68">
        <v>249108.20920000001</v>
      </c>
      <c r="H13" s="69">
        <v>-3.1078504497554702</v>
      </c>
      <c r="I13" s="68">
        <v>66558.727299999999</v>
      </c>
      <c r="J13" s="69">
        <v>27.575816377871099</v>
      </c>
      <c r="K13" s="68">
        <v>60191.572899999999</v>
      </c>
      <c r="L13" s="69">
        <v>24.1628218890508</v>
      </c>
      <c r="M13" s="69">
        <v>0.105781492212841</v>
      </c>
      <c r="N13" s="68">
        <v>3219270.5258999998</v>
      </c>
      <c r="O13" s="68">
        <v>83907869.836700007</v>
      </c>
      <c r="P13" s="68">
        <v>10335</v>
      </c>
      <c r="Q13" s="68">
        <v>10428</v>
      </c>
      <c r="R13" s="69">
        <v>-0.89182968929803996</v>
      </c>
      <c r="S13" s="68">
        <v>23.354262080309599</v>
      </c>
      <c r="T13" s="68">
        <v>24.518508918296899</v>
      </c>
      <c r="U13" s="70">
        <v>-4.9851578867433197</v>
      </c>
      <c r="V13" s="55"/>
      <c r="W13" s="55"/>
    </row>
    <row r="14" spans="1:23" ht="14.25" thickBot="1" x14ac:dyDescent="0.2">
      <c r="A14" s="53"/>
      <c r="B14" s="42" t="s">
        <v>12</v>
      </c>
      <c r="C14" s="43"/>
      <c r="D14" s="68">
        <v>153289.6832</v>
      </c>
      <c r="E14" s="68">
        <v>132915</v>
      </c>
      <c r="F14" s="69">
        <v>115.329107474702</v>
      </c>
      <c r="G14" s="68">
        <v>122438.91379999999</v>
      </c>
      <c r="H14" s="69">
        <v>25.196866292356798</v>
      </c>
      <c r="I14" s="68">
        <v>1431.7706000000001</v>
      </c>
      <c r="J14" s="69">
        <v>0.93402932937890004</v>
      </c>
      <c r="K14" s="68">
        <v>11657.7592</v>
      </c>
      <c r="L14" s="69">
        <v>9.5212860341464403</v>
      </c>
      <c r="M14" s="69">
        <v>-0.87718303531265296</v>
      </c>
      <c r="N14" s="68">
        <v>1820832.7492</v>
      </c>
      <c r="O14" s="68">
        <v>40213078.2896</v>
      </c>
      <c r="P14" s="68">
        <v>3484</v>
      </c>
      <c r="Q14" s="68">
        <v>3354</v>
      </c>
      <c r="R14" s="69">
        <v>3.8759689922480698</v>
      </c>
      <c r="S14" s="68">
        <v>43.998186911595901</v>
      </c>
      <c r="T14" s="68">
        <v>45.250248211091197</v>
      </c>
      <c r="U14" s="70">
        <v>-2.8457111244404101</v>
      </c>
      <c r="V14" s="55"/>
      <c r="W14" s="55"/>
    </row>
    <row r="15" spans="1:23" ht="14.25" thickBot="1" x14ac:dyDescent="0.2">
      <c r="A15" s="53"/>
      <c r="B15" s="42" t="s">
        <v>13</v>
      </c>
      <c r="C15" s="43"/>
      <c r="D15" s="68">
        <v>80232.105299999996</v>
      </c>
      <c r="E15" s="68">
        <v>85991</v>
      </c>
      <c r="F15" s="69">
        <v>93.302909955692996</v>
      </c>
      <c r="G15" s="68">
        <v>90745.2601</v>
      </c>
      <c r="H15" s="69">
        <v>-11.5853486875399</v>
      </c>
      <c r="I15" s="68">
        <v>11509.075500000001</v>
      </c>
      <c r="J15" s="69">
        <v>14.3447257889667</v>
      </c>
      <c r="K15" s="68">
        <v>10559.9193</v>
      </c>
      <c r="L15" s="69">
        <v>11.6368825086436</v>
      </c>
      <c r="M15" s="69">
        <v>8.9882902798319994E-2</v>
      </c>
      <c r="N15" s="68">
        <v>1105623.4099999999</v>
      </c>
      <c r="O15" s="68">
        <v>31123091.9584</v>
      </c>
      <c r="P15" s="68">
        <v>3404</v>
      </c>
      <c r="Q15" s="68">
        <v>3851</v>
      </c>
      <c r="R15" s="69">
        <v>-11.6073747078681</v>
      </c>
      <c r="S15" s="68">
        <v>23.569948678025899</v>
      </c>
      <c r="T15" s="68">
        <v>20.832850064918201</v>
      </c>
      <c r="U15" s="70">
        <v>11.6126625920888</v>
      </c>
      <c r="V15" s="55"/>
      <c r="W15" s="55"/>
    </row>
    <row r="16" spans="1:23" ht="14.25" thickBot="1" x14ac:dyDescent="0.2">
      <c r="A16" s="53"/>
      <c r="B16" s="42" t="s">
        <v>14</v>
      </c>
      <c r="C16" s="43"/>
      <c r="D16" s="68">
        <v>839095.39580000006</v>
      </c>
      <c r="E16" s="68">
        <v>1032112</v>
      </c>
      <c r="F16" s="69">
        <v>81.298870258266604</v>
      </c>
      <c r="G16" s="68">
        <v>826348.43180000002</v>
      </c>
      <c r="H16" s="69">
        <v>1.54256527990666</v>
      </c>
      <c r="I16" s="68">
        <v>-12062.075500000001</v>
      </c>
      <c r="J16" s="69">
        <v>-1.43750943699315</v>
      </c>
      <c r="K16" s="68">
        <v>77159.415699999998</v>
      </c>
      <c r="L16" s="69">
        <v>9.3373948241091096</v>
      </c>
      <c r="M16" s="69">
        <v>-1.15632668275895</v>
      </c>
      <c r="N16" s="68">
        <v>11129707.3029</v>
      </c>
      <c r="O16" s="68">
        <v>229309112.0553</v>
      </c>
      <c r="P16" s="68">
        <v>47329</v>
      </c>
      <c r="Q16" s="68">
        <v>51600</v>
      </c>
      <c r="R16" s="69">
        <v>-8.2771317829457303</v>
      </c>
      <c r="S16" s="68">
        <v>17.728990593504999</v>
      </c>
      <c r="T16" s="68">
        <v>15.8142178294574</v>
      </c>
      <c r="U16" s="70">
        <v>10.800235658927701</v>
      </c>
      <c r="V16" s="55"/>
      <c r="W16" s="55"/>
    </row>
    <row r="17" spans="1:23" ht="12" thickBot="1" x14ac:dyDescent="0.2">
      <c r="A17" s="53"/>
      <c r="B17" s="42" t="s">
        <v>15</v>
      </c>
      <c r="C17" s="43"/>
      <c r="D17" s="68">
        <v>576021.36829999997</v>
      </c>
      <c r="E17" s="68">
        <v>572677</v>
      </c>
      <c r="F17" s="69">
        <v>100.58398858344199</v>
      </c>
      <c r="G17" s="68">
        <v>470669.96230000001</v>
      </c>
      <c r="H17" s="69">
        <v>22.383286472156499</v>
      </c>
      <c r="I17" s="68">
        <v>20347.245299999999</v>
      </c>
      <c r="J17" s="69">
        <v>3.5323768213756401</v>
      </c>
      <c r="K17" s="68">
        <v>42285.560700000002</v>
      </c>
      <c r="L17" s="69">
        <v>8.9841213774011006</v>
      </c>
      <c r="M17" s="69">
        <v>-0.51881339721717401</v>
      </c>
      <c r="N17" s="68">
        <v>6300677.4705999997</v>
      </c>
      <c r="O17" s="68">
        <v>216124729.9716</v>
      </c>
      <c r="P17" s="68">
        <v>12548</v>
      </c>
      <c r="Q17" s="68">
        <v>12291</v>
      </c>
      <c r="R17" s="69">
        <v>2.0909608656740599</v>
      </c>
      <c r="S17" s="68">
        <v>45.905432602805199</v>
      </c>
      <c r="T17" s="68">
        <v>59.251605036205397</v>
      </c>
      <c r="U17" s="70">
        <v>-29.073187369515299</v>
      </c>
      <c r="V17" s="37"/>
      <c r="W17" s="37"/>
    </row>
    <row r="18" spans="1:23" ht="12" thickBot="1" x14ac:dyDescent="0.2">
      <c r="A18" s="53"/>
      <c r="B18" s="42" t="s">
        <v>16</v>
      </c>
      <c r="C18" s="43"/>
      <c r="D18" s="68">
        <v>1842112.9639000001</v>
      </c>
      <c r="E18" s="68">
        <v>1861796</v>
      </c>
      <c r="F18" s="69">
        <v>98.942793082593397</v>
      </c>
      <c r="G18" s="68">
        <v>1818590.9395000001</v>
      </c>
      <c r="H18" s="69">
        <v>1.2934203007998599</v>
      </c>
      <c r="I18" s="68">
        <v>287314.44919999997</v>
      </c>
      <c r="J18" s="69">
        <v>15.5970048976647</v>
      </c>
      <c r="K18" s="68">
        <v>260152.0055</v>
      </c>
      <c r="L18" s="69">
        <v>14.305141406430099</v>
      </c>
      <c r="M18" s="69">
        <v>0.104409895467825</v>
      </c>
      <c r="N18" s="68">
        <v>24329707.148200002</v>
      </c>
      <c r="O18" s="68">
        <v>546529679.66789997</v>
      </c>
      <c r="P18" s="68">
        <v>91545</v>
      </c>
      <c r="Q18" s="68">
        <v>91324</v>
      </c>
      <c r="R18" s="69">
        <v>0.24199553239017099</v>
      </c>
      <c r="S18" s="68">
        <v>20.1224858146267</v>
      </c>
      <c r="T18" s="68">
        <v>19.8660389952258</v>
      </c>
      <c r="U18" s="70">
        <v>1.27442912254156</v>
      </c>
      <c r="V18" s="37"/>
      <c r="W18" s="37"/>
    </row>
    <row r="19" spans="1:23" ht="12" thickBot="1" x14ac:dyDescent="0.2">
      <c r="A19" s="53"/>
      <c r="B19" s="42" t="s">
        <v>17</v>
      </c>
      <c r="C19" s="43"/>
      <c r="D19" s="68">
        <v>427364.0981</v>
      </c>
      <c r="E19" s="68">
        <v>636424</v>
      </c>
      <c r="F19" s="69">
        <v>67.150845678352795</v>
      </c>
      <c r="G19" s="68">
        <v>427608.47230000002</v>
      </c>
      <c r="H19" s="69">
        <v>-5.7149054761629001E-2</v>
      </c>
      <c r="I19" s="68">
        <v>41720.534</v>
      </c>
      <c r="J19" s="69">
        <v>9.7622926646116408</v>
      </c>
      <c r="K19" s="68">
        <v>46275.9643</v>
      </c>
      <c r="L19" s="69">
        <v>10.8220410253083</v>
      </c>
      <c r="M19" s="69">
        <v>-9.8440526716371005E-2</v>
      </c>
      <c r="N19" s="68">
        <v>5639217.8814000003</v>
      </c>
      <c r="O19" s="68">
        <v>170732304.7845</v>
      </c>
      <c r="P19" s="68">
        <v>9201</v>
      </c>
      <c r="Q19" s="68">
        <v>9200</v>
      </c>
      <c r="R19" s="69">
        <v>1.0869565217385999E-2</v>
      </c>
      <c r="S19" s="68">
        <v>46.447570709705502</v>
      </c>
      <c r="T19" s="68">
        <v>48.163730815217399</v>
      </c>
      <c r="U19" s="70">
        <v>-3.6948328605554601</v>
      </c>
      <c r="V19" s="37"/>
      <c r="W19" s="37"/>
    </row>
    <row r="20" spans="1:23" ht="12" thickBot="1" x14ac:dyDescent="0.2">
      <c r="A20" s="53"/>
      <c r="B20" s="42" t="s">
        <v>18</v>
      </c>
      <c r="C20" s="43"/>
      <c r="D20" s="68">
        <v>883025.14809999999</v>
      </c>
      <c r="E20" s="68">
        <v>979499</v>
      </c>
      <c r="F20" s="69">
        <v>90.150694191622506</v>
      </c>
      <c r="G20" s="68">
        <v>704313.89439999999</v>
      </c>
      <c r="H20" s="69">
        <v>25.373807775330501</v>
      </c>
      <c r="I20" s="68">
        <v>75130.2546</v>
      </c>
      <c r="J20" s="69">
        <v>8.5082802864286808</v>
      </c>
      <c r="K20" s="68">
        <v>41453.329400000002</v>
      </c>
      <c r="L20" s="69">
        <v>5.8856327739088297</v>
      </c>
      <c r="M20" s="69">
        <v>0.81240579918292399</v>
      </c>
      <c r="N20" s="68">
        <v>10334598.7051</v>
      </c>
      <c r="O20" s="68">
        <v>251869331.40580001</v>
      </c>
      <c r="P20" s="68">
        <v>39412</v>
      </c>
      <c r="Q20" s="68">
        <v>39258</v>
      </c>
      <c r="R20" s="69">
        <v>0.39227673340465102</v>
      </c>
      <c r="S20" s="68">
        <v>22.404981936973499</v>
      </c>
      <c r="T20" s="68">
        <v>21.363319853278298</v>
      </c>
      <c r="U20" s="70">
        <v>4.6492431309494098</v>
      </c>
      <c r="V20" s="37"/>
      <c r="W20" s="37"/>
    </row>
    <row r="21" spans="1:23" ht="12" thickBot="1" x14ac:dyDescent="0.2">
      <c r="A21" s="53"/>
      <c r="B21" s="42" t="s">
        <v>19</v>
      </c>
      <c r="C21" s="43"/>
      <c r="D21" s="68">
        <v>368392.2991</v>
      </c>
      <c r="E21" s="68">
        <v>362629</v>
      </c>
      <c r="F21" s="69">
        <v>101.58931003863501</v>
      </c>
      <c r="G21" s="68">
        <v>311345.9816</v>
      </c>
      <c r="H21" s="69">
        <v>18.322483947549401</v>
      </c>
      <c r="I21" s="68">
        <v>35875.342299999997</v>
      </c>
      <c r="J21" s="69">
        <v>9.7383529426769204</v>
      </c>
      <c r="K21" s="68">
        <v>41506.069100000001</v>
      </c>
      <c r="L21" s="69">
        <v>13.3311722498236</v>
      </c>
      <c r="M21" s="69">
        <v>-0.13566032443192699</v>
      </c>
      <c r="N21" s="68">
        <v>4295841.1995999999</v>
      </c>
      <c r="O21" s="68">
        <v>100858462.037</v>
      </c>
      <c r="P21" s="68">
        <v>33730</v>
      </c>
      <c r="Q21" s="68">
        <v>33431</v>
      </c>
      <c r="R21" s="69">
        <v>0.89437946815829095</v>
      </c>
      <c r="S21" s="68">
        <v>10.9217995582567</v>
      </c>
      <c r="T21" s="68">
        <v>10.868686264245801</v>
      </c>
      <c r="U21" s="70">
        <v>0.48630533574323997</v>
      </c>
      <c r="V21" s="37"/>
      <c r="W21" s="37"/>
    </row>
    <row r="22" spans="1:23" ht="12" thickBot="1" x14ac:dyDescent="0.2">
      <c r="A22" s="53"/>
      <c r="B22" s="42" t="s">
        <v>20</v>
      </c>
      <c r="C22" s="43"/>
      <c r="D22" s="68">
        <v>1110627.8735</v>
      </c>
      <c r="E22" s="68">
        <v>1363002</v>
      </c>
      <c r="F22" s="69">
        <v>81.483950390388301</v>
      </c>
      <c r="G22" s="68">
        <v>1174101.1346</v>
      </c>
      <c r="H22" s="69">
        <v>-5.40611530212212</v>
      </c>
      <c r="I22" s="68">
        <v>118235.5579</v>
      </c>
      <c r="J22" s="69">
        <v>10.6458302300118</v>
      </c>
      <c r="K22" s="68">
        <v>143007.37659999999</v>
      </c>
      <c r="L22" s="69">
        <v>12.180158283274301</v>
      </c>
      <c r="M22" s="69">
        <v>-0.173220565882334</v>
      </c>
      <c r="N22" s="68">
        <v>15533339.416099999</v>
      </c>
      <c r="O22" s="68">
        <v>310979652.67989999</v>
      </c>
      <c r="P22" s="68">
        <v>69449</v>
      </c>
      <c r="Q22" s="68">
        <v>72064</v>
      </c>
      <c r="R22" s="69">
        <v>-3.62871891651865</v>
      </c>
      <c r="S22" s="68">
        <v>15.991992303704899</v>
      </c>
      <c r="T22" s="68">
        <v>16.6714829235124</v>
      </c>
      <c r="U22" s="70">
        <v>-4.2489428890616603</v>
      </c>
      <c r="V22" s="37"/>
      <c r="W22" s="37"/>
    </row>
    <row r="23" spans="1:23" ht="12" thickBot="1" x14ac:dyDescent="0.2">
      <c r="A23" s="53"/>
      <c r="B23" s="42" t="s">
        <v>21</v>
      </c>
      <c r="C23" s="43"/>
      <c r="D23" s="68">
        <v>2320843.8588</v>
      </c>
      <c r="E23" s="68">
        <v>2731052</v>
      </c>
      <c r="F23" s="69">
        <v>84.979848746929804</v>
      </c>
      <c r="G23" s="68">
        <v>2214050.2368000001</v>
      </c>
      <c r="H23" s="69">
        <v>4.8234507160212603</v>
      </c>
      <c r="I23" s="68">
        <v>143720.50099999999</v>
      </c>
      <c r="J23" s="69">
        <v>6.1925967339444901</v>
      </c>
      <c r="K23" s="68">
        <v>183391.2224</v>
      </c>
      <c r="L23" s="69">
        <v>8.2830650972517308</v>
      </c>
      <c r="M23" s="69">
        <v>-0.21631744900785399</v>
      </c>
      <c r="N23" s="68">
        <v>32820642.655099999</v>
      </c>
      <c r="O23" s="68">
        <v>642796743.17519999</v>
      </c>
      <c r="P23" s="68">
        <v>76752</v>
      </c>
      <c r="Q23" s="68">
        <v>81177</v>
      </c>
      <c r="R23" s="69">
        <v>-5.4510514061864797</v>
      </c>
      <c r="S23" s="68">
        <v>30.238219965603498</v>
      </c>
      <c r="T23" s="68">
        <v>31.405584069379302</v>
      </c>
      <c r="U23" s="70">
        <v>-3.8605582772519398</v>
      </c>
      <c r="V23" s="37"/>
      <c r="W23" s="37"/>
    </row>
    <row r="24" spans="1:23" ht="12" thickBot="1" x14ac:dyDescent="0.2">
      <c r="A24" s="53"/>
      <c r="B24" s="42" t="s">
        <v>22</v>
      </c>
      <c r="C24" s="43"/>
      <c r="D24" s="68">
        <v>274640.43349999998</v>
      </c>
      <c r="E24" s="68">
        <v>349110</v>
      </c>
      <c r="F24" s="69">
        <v>78.668738649709297</v>
      </c>
      <c r="G24" s="68">
        <v>308627.13390000002</v>
      </c>
      <c r="H24" s="69">
        <v>-11.012220465039301</v>
      </c>
      <c r="I24" s="68">
        <v>54281.7618</v>
      </c>
      <c r="J24" s="69">
        <v>19.764665059778999</v>
      </c>
      <c r="K24" s="68">
        <v>49613.017399999997</v>
      </c>
      <c r="L24" s="69">
        <v>16.075390641470701</v>
      </c>
      <c r="M24" s="69">
        <v>9.4103214129443002E-2</v>
      </c>
      <c r="N24" s="68">
        <v>3542774.5386000001</v>
      </c>
      <c r="O24" s="68">
        <v>70287943.341299996</v>
      </c>
      <c r="P24" s="68">
        <v>29258</v>
      </c>
      <c r="Q24" s="68">
        <v>27768</v>
      </c>
      <c r="R24" s="69">
        <v>5.36588879285509</v>
      </c>
      <c r="S24" s="68">
        <v>9.3868491865472699</v>
      </c>
      <c r="T24" s="68">
        <v>9.3782732785940706</v>
      </c>
      <c r="U24" s="70">
        <v>9.1360879276651999E-2</v>
      </c>
      <c r="V24" s="37"/>
      <c r="W24" s="37"/>
    </row>
    <row r="25" spans="1:23" ht="12" thickBot="1" x14ac:dyDescent="0.2">
      <c r="A25" s="53"/>
      <c r="B25" s="42" t="s">
        <v>23</v>
      </c>
      <c r="C25" s="43"/>
      <c r="D25" s="68">
        <v>261922.8953</v>
      </c>
      <c r="E25" s="68">
        <v>253780</v>
      </c>
      <c r="F25" s="69">
        <v>103.208643431318</v>
      </c>
      <c r="G25" s="68">
        <v>195345.85949999999</v>
      </c>
      <c r="H25" s="69">
        <v>34.081621166892504</v>
      </c>
      <c r="I25" s="68">
        <v>22824.228500000001</v>
      </c>
      <c r="J25" s="69">
        <v>8.7141020924717907</v>
      </c>
      <c r="K25" s="68">
        <v>21978.645199999999</v>
      </c>
      <c r="L25" s="69">
        <v>11.2511446396948</v>
      </c>
      <c r="M25" s="69">
        <v>3.8472949187969001E-2</v>
      </c>
      <c r="N25" s="68">
        <v>3124085.5169000002</v>
      </c>
      <c r="O25" s="68">
        <v>68000445.410699993</v>
      </c>
      <c r="P25" s="68">
        <v>19150</v>
      </c>
      <c r="Q25" s="68">
        <v>18186</v>
      </c>
      <c r="R25" s="69">
        <v>5.3007808204113003</v>
      </c>
      <c r="S25" s="68">
        <v>13.6774357859008</v>
      </c>
      <c r="T25" s="68">
        <v>12.443797234136101</v>
      </c>
      <c r="U25" s="70">
        <v>9.0195163119414197</v>
      </c>
      <c r="V25" s="37"/>
      <c r="W25" s="37"/>
    </row>
    <row r="26" spans="1:23" ht="12" thickBot="1" x14ac:dyDescent="0.2">
      <c r="A26" s="53"/>
      <c r="B26" s="42" t="s">
        <v>24</v>
      </c>
      <c r="C26" s="43"/>
      <c r="D26" s="68">
        <v>455553.08549999999</v>
      </c>
      <c r="E26" s="68">
        <v>611548</v>
      </c>
      <c r="F26" s="69">
        <v>74.491795492749603</v>
      </c>
      <c r="G26" s="68">
        <v>564377.40040000004</v>
      </c>
      <c r="H26" s="69">
        <v>-19.282188624645698</v>
      </c>
      <c r="I26" s="68">
        <v>99557.981799999994</v>
      </c>
      <c r="J26" s="69">
        <v>21.854309622495101</v>
      </c>
      <c r="K26" s="68">
        <v>100631.5241</v>
      </c>
      <c r="L26" s="69">
        <v>17.830537514202</v>
      </c>
      <c r="M26" s="69">
        <v>-1.0668051682624E-2</v>
      </c>
      <c r="N26" s="68">
        <v>6853559.8871999998</v>
      </c>
      <c r="O26" s="68">
        <v>147460187.79319999</v>
      </c>
      <c r="P26" s="68">
        <v>35002</v>
      </c>
      <c r="Q26" s="68">
        <v>36868</v>
      </c>
      <c r="R26" s="69">
        <v>-5.0612997721601403</v>
      </c>
      <c r="S26" s="68">
        <v>13.015058725215701</v>
      </c>
      <c r="T26" s="68">
        <v>13.292765270695501</v>
      </c>
      <c r="U26" s="70">
        <v>-2.1337325581306401</v>
      </c>
      <c r="V26" s="37"/>
      <c r="W26" s="37"/>
    </row>
    <row r="27" spans="1:23" ht="12" thickBot="1" x14ac:dyDescent="0.2">
      <c r="A27" s="53"/>
      <c r="B27" s="42" t="s">
        <v>25</v>
      </c>
      <c r="C27" s="43"/>
      <c r="D27" s="68">
        <v>311298.74070000002</v>
      </c>
      <c r="E27" s="68">
        <v>270708</v>
      </c>
      <c r="F27" s="69">
        <v>114.994289308037</v>
      </c>
      <c r="G27" s="68">
        <v>249948.52960000001</v>
      </c>
      <c r="H27" s="69">
        <v>24.5451378322491</v>
      </c>
      <c r="I27" s="68">
        <v>103210.8723</v>
      </c>
      <c r="J27" s="69">
        <v>33.154927664633497</v>
      </c>
      <c r="K27" s="68">
        <v>71238.084400000007</v>
      </c>
      <c r="L27" s="69">
        <v>28.501101612401701</v>
      </c>
      <c r="M27" s="69">
        <v>0.44881594121023299</v>
      </c>
      <c r="N27" s="68">
        <v>3414946.7162000001</v>
      </c>
      <c r="O27" s="68">
        <v>62140255.519400001</v>
      </c>
      <c r="P27" s="68">
        <v>38986</v>
      </c>
      <c r="Q27" s="68">
        <v>38250</v>
      </c>
      <c r="R27" s="69">
        <v>1.92418300653594</v>
      </c>
      <c r="S27" s="68">
        <v>7.9848853614117896</v>
      </c>
      <c r="T27" s="68">
        <v>7.7657440183006496</v>
      </c>
      <c r="U27" s="70">
        <v>2.7444519638337002</v>
      </c>
      <c r="V27" s="37"/>
      <c r="W27" s="37"/>
    </row>
    <row r="28" spans="1:23" ht="12" thickBot="1" x14ac:dyDescent="0.2">
      <c r="A28" s="53"/>
      <c r="B28" s="42" t="s">
        <v>26</v>
      </c>
      <c r="C28" s="43"/>
      <c r="D28" s="68">
        <v>879755.21869999997</v>
      </c>
      <c r="E28" s="68">
        <v>1079777</v>
      </c>
      <c r="F28" s="69">
        <v>81.475639757097994</v>
      </c>
      <c r="G28" s="68">
        <v>849855.50459999999</v>
      </c>
      <c r="H28" s="69">
        <v>3.5182115004447598</v>
      </c>
      <c r="I28" s="68">
        <v>34493.186000000002</v>
      </c>
      <c r="J28" s="69">
        <v>3.9207708311148202</v>
      </c>
      <c r="K28" s="68">
        <v>22781.8701</v>
      </c>
      <c r="L28" s="69">
        <v>2.68067571212858</v>
      </c>
      <c r="M28" s="69">
        <v>0.51406297413661395</v>
      </c>
      <c r="N28" s="68">
        <v>10850608.445699999</v>
      </c>
      <c r="O28" s="68">
        <v>208557413.2085</v>
      </c>
      <c r="P28" s="68">
        <v>49075</v>
      </c>
      <c r="Q28" s="68">
        <v>46887</v>
      </c>
      <c r="R28" s="69">
        <v>4.6665386994262796</v>
      </c>
      <c r="S28" s="68">
        <v>17.9267492348446</v>
      </c>
      <c r="T28" s="68">
        <v>17.707695037003901</v>
      </c>
      <c r="U28" s="70">
        <v>1.2219404364455599</v>
      </c>
      <c r="V28" s="37"/>
      <c r="W28" s="37"/>
    </row>
    <row r="29" spans="1:23" ht="12" thickBot="1" x14ac:dyDescent="0.2">
      <c r="A29" s="53"/>
      <c r="B29" s="42" t="s">
        <v>27</v>
      </c>
      <c r="C29" s="43"/>
      <c r="D29" s="68">
        <v>617813.31720000005</v>
      </c>
      <c r="E29" s="68">
        <v>718092</v>
      </c>
      <c r="F29" s="69">
        <v>86.035398973947594</v>
      </c>
      <c r="G29" s="68">
        <v>683903.46900000004</v>
      </c>
      <c r="H29" s="69">
        <v>-9.6636667008922608</v>
      </c>
      <c r="I29" s="68">
        <v>106058.4666</v>
      </c>
      <c r="J29" s="69">
        <v>17.166749833213199</v>
      </c>
      <c r="K29" s="68">
        <v>115529.2931</v>
      </c>
      <c r="L29" s="69">
        <v>16.892631538910901</v>
      </c>
      <c r="M29" s="69">
        <v>-8.1977706656632995E-2</v>
      </c>
      <c r="N29" s="68">
        <v>7296307.5226999996</v>
      </c>
      <c r="O29" s="68">
        <v>147751350.0469</v>
      </c>
      <c r="P29" s="68">
        <v>98030</v>
      </c>
      <c r="Q29" s="68">
        <v>96547</v>
      </c>
      <c r="R29" s="69">
        <v>1.53603944192984</v>
      </c>
      <c r="S29" s="68">
        <v>6.3022882505355504</v>
      </c>
      <c r="T29" s="68">
        <v>5.9712853211389296</v>
      </c>
      <c r="U29" s="70">
        <v>5.2521071115478701</v>
      </c>
      <c r="V29" s="37"/>
      <c r="W29" s="37"/>
    </row>
    <row r="30" spans="1:23" ht="12" thickBot="1" x14ac:dyDescent="0.2">
      <c r="A30" s="53"/>
      <c r="B30" s="42" t="s">
        <v>28</v>
      </c>
      <c r="C30" s="43"/>
      <c r="D30" s="68">
        <v>985986.50789999997</v>
      </c>
      <c r="E30" s="68">
        <v>1494129</v>
      </c>
      <c r="F30" s="69">
        <v>65.990721544123701</v>
      </c>
      <c r="G30" s="68">
        <v>1148459.0728</v>
      </c>
      <c r="H30" s="69">
        <v>-14.147005213157801</v>
      </c>
      <c r="I30" s="68">
        <v>127643.4483</v>
      </c>
      <c r="J30" s="69">
        <v>12.945760137414201</v>
      </c>
      <c r="K30" s="68">
        <v>209738.0889</v>
      </c>
      <c r="L30" s="69">
        <v>18.262565368450499</v>
      </c>
      <c r="M30" s="69">
        <v>-0.391415031149357</v>
      </c>
      <c r="N30" s="68">
        <v>14820110.9692</v>
      </c>
      <c r="O30" s="68">
        <v>277504706.38239998</v>
      </c>
      <c r="P30" s="68">
        <v>68137</v>
      </c>
      <c r="Q30" s="68">
        <v>70355</v>
      </c>
      <c r="R30" s="69">
        <v>-3.1525833274109898</v>
      </c>
      <c r="S30" s="68">
        <v>14.4706474881489</v>
      </c>
      <c r="T30" s="68">
        <v>14.6593152540687</v>
      </c>
      <c r="U30" s="70">
        <v>-1.3037962957379099</v>
      </c>
      <c r="V30" s="37"/>
      <c r="W30" s="37"/>
    </row>
    <row r="31" spans="1:23" ht="12" thickBot="1" x14ac:dyDescent="0.2">
      <c r="A31" s="53"/>
      <c r="B31" s="42" t="s">
        <v>29</v>
      </c>
      <c r="C31" s="43"/>
      <c r="D31" s="68">
        <v>770860.25249999994</v>
      </c>
      <c r="E31" s="68">
        <v>817793</v>
      </c>
      <c r="F31" s="69">
        <v>94.261048028046204</v>
      </c>
      <c r="G31" s="68">
        <v>743748.28729999997</v>
      </c>
      <c r="H31" s="69">
        <v>3.6453146397719398</v>
      </c>
      <c r="I31" s="68">
        <v>25082.5998</v>
      </c>
      <c r="J31" s="69">
        <v>3.2538452616610898</v>
      </c>
      <c r="K31" s="68">
        <v>31173.3282</v>
      </c>
      <c r="L31" s="69">
        <v>4.19138151069461</v>
      </c>
      <c r="M31" s="69">
        <v>-0.195382679735813</v>
      </c>
      <c r="N31" s="68">
        <v>10574582.079700001</v>
      </c>
      <c r="O31" s="68">
        <v>232429847.99070001</v>
      </c>
      <c r="P31" s="68">
        <v>31035</v>
      </c>
      <c r="Q31" s="68">
        <v>32701</v>
      </c>
      <c r="R31" s="69">
        <v>-5.09464542368735</v>
      </c>
      <c r="S31" s="68">
        <v>24.838416384726901</v>
      </c>
      <c r="T31" s="68">
        <v>24.428502538148699</v>
      </c>
      <c r="U31" s="70">
        <v>1.6503219860276299</v>
      </c>
      <c r="V31" s="37"/>
      <c r="W31" s="37"/>
    </row>
    <row r="32" spans="1:23" ht="12" thickBot="1" x14ac:dyDescent="0.2">
      <c r="A32" s="53"/>
      <c r="B32" s="42" t="s">
        <v>30</v>
      </c>
      <c r="C32" s="43"/>
      <c r="D32" s="68">
        <v>132564.8621</v>
      </c>
      <c r="E32" s="68">
        <v>152329</v>
      </c>
      <c r="F32" s="69">
        <v>87.025360962128005</v>
      </c>
      <c r="G32" s="68">
        <v>127513.6234</v>
      </c>
      <c r="H32" s="69">
        <v>3.9613325739749699</v>
      </c>
      <c r="I32" s="68">
        <v>35818.157899999998</v>
      </c>
      <c r="J32" s="69">
        <v>27.019345347321899</v>
      </c>
      <c r="K32" s="68">
        <v>32621.270400000001</v>
      </c>
      <c r="L32" s="69">
        <v>25.582576614319599</v>
      </c>
      <c r="M32" s="69">
        <v>9.8000091989059998E-2</v>
      </c>
      <c r="N32" s="68">
        <v>1600681.4058999999</v>
      </c>
      <c r="O32" s="68">
        <v>35663200.5471</v>
      </c>
      <c r="P32" s="68">
        <v>27319</v>
      </c>
      <c r="Q32" s="68">
        <v>26973</v>
      </c>
      <c r="R32" s="69">
        <v>1.2827642457272199</v>
      </c>
      <c r="S32" s="68">
        <v>4.8524785716900301</v>
      </c>
      <c r="T32" s="68">
        <v>4.8965805620435301</v>
      </c>
      <c r="U32" s="70">
        <v>-0.90885492232339704</v>
      </c>
      <c r="V32" s="37"/>
      <c r="W32" s="37"/>
    </row>
    <row r="33" spans="1:23" ht="12" thickBot="1" x14ac:dyDescent="0.2">
      <c r="A33" s="53"/>
      <c r="B33" s="42" t="s">
        <v>31</v>
      </c>
      <c r="C33" s="43"/>
      <c r="D33" s="71"/>
      <c r="E33" s="71"/>
      <c r="F33" s="71"/>
      <c r="G33" s="68">
        <v>142.90610000000001</v>
      </c>
      <c r="H33" s="71"/>
      <c r="I33" s="71"/>
      <c r="J33" s="71"/>
      <c r="K33" s="68">
        <v>29.985299999999999</v>
      </c>
      <c r="L33" s="69">
        <v>20.9825192906391</v>
      </c>
      <c r="M33" s="71"/>
      <c r="N33" s="68">
        <v>2.4336000000000002</v>
      </c>
      <c r="O33" s="68">
        <v>4864.2734</v>
      </c>
      <c r="P33" s="71"/>
      <c r="Q33" s="71"/>
      <c r="R33" s="71"/>
      <c r="S33" s="71"/>
      <c r="T33" s="71"/>
      <c r="U33" s="72"/>
      <c r="V33" s="37"/>
      <c r="W33" s="37"/>
    </row>
    <row r="34" spans="1:23" ht="12" thickBot="1" x14ac:dyDescent="0.2">
      <c r="A34" s="53"/>
      <c r="B34" s="42" t="s">
        <v>36</v>
      </c>
      <c r="C34" s="43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  <c r="V34" s="37"/>
      <c r="W34" s="37"/>
    </row>
    <row r="35" spans="1:23" ht="12" thickBot="1" x14ac:dyDescent="0.2">
      <c r="A35" s="53"/>
      <c r="B35" s="42" t="s">
        <v>32</v>
      </c>
      <c r="C35" s="43"/>
      <c r="D35" s="68">
        <v>160040.16140000001</v>
      </c>
      <c r="E35" s="68">
        <v>149067</v>
      </c>
      <c r="F35" s="69">
        <v>107.361227770063</v>
      </c>
      <c r="G35" s="68">
        <v>128511.2194</v>
      </c>
      <c r="H35" s="69">
        <v>24.533999558329601</v>
      </c>
      <c r="I35" s="68">
        <v>17187.163199999999</v>
      </c>
      <c r="J35" s="69">
        <v>10.7392813464133</v>
      </c>
      <c r="K35" s="68">
        <v>19924.212599999999</v>
      </c>
      <c r="L35" s="69">
        <v>15.503870162483301</v>
      </c>
      <c r="M35" s="69">
        <v>-0.137373027228188</v>
      </c>
      <c r="N35" s="68">
        <v>1926967.6036</v>
      </c>
      <c r="O35" s="68">
        <v>37957849.754000001</v>
      </c>
      <c r="P35" s="68">
        <v>12540</v>
      </c>
      <c r="Q35" s="68">
        <v>12203</v>
      </c>
      <c r="R35" s="69">
        <v>2.7616159960665501</v>
      </c>
      <c r="S35" s="68">
        <v>12.7623733173844</v>
      </c>
      <c r="T35" s="68">
        <v>13.0658032942719</v>
      </c>
      <c r="U35" s="70">
        <v>-2.3775356616015402</v>
      </c>
      <c r="V35" s="37"/>
      <c r="W35" s="37"/>
    </row>
    <row r="36" spans="1:23" ht="12" customHeight="1" thickBot="1" x14ac:dyDescent="0.2">
      <c r="A36" s="53"/>
      <c r="B36" s="42" t="s">
        <v>37</v>
      </c>
      <c r="C36" s="43"/>
      <c r="D36" s="71"/>
      <c r="E36" s="68">
        <v>454458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  <c r="V36" s="37"/>
      <c r="W36" s="37"/>
    </row>
    <row r="37" spans="1:23" ht="12" thickBot="1" x14ac:dyDescent="0.2">
      <c r="A37" s="53"/>
      <c r="B37" s="42" t="s">
        <v>38</v>
      </c>
      <c r="C37" s="43"/>
      <c r="D37" s="71"/>
      <c r="E37" s="68">
        <v>408322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  <c r="V37" s="37"/>
      <c r="W37" s="37"/>
    </row>
    <row r="38" spans="1:23" ht="12" thickBot="1" x14ac:dyDescent="0.2">
      <c r="A38" s="53"/>
      <c r="B38" s="42" t="s">
        <v>39</v>
      </c>
      <c r="C38" s="43"/>
      <c r="D38" s="71"/>
      <c r="E38" s="68">
        <v>332191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  <c r="V38" s="37"/>
      <c r="W38" s="37"/>
    </row>
    <row r="39" spans="1:23" ht="12" customHeight="1" thickBot="1" x14ac:dyDescent="0.2">
      <c r="A39" s="53"/>
      <c r="B39" s="42" t="s">
        <v>33</v>
      </c>
      <c r="C39" s="43"/>
      <c r="D39" s="68">
        <v>248300.4271</v>
      </c>
      <c r="E39" s="68">
        <v>312037</v>
      </c>
      <c r="F39" s="69">
        <v>79.5740335601227</v>
      </c>
      <c r="G39" s="68">
        <v>296680.34230000002</v>
      </c>
      <c r="H39" s="69">
        <v>-16.307084866134701</v>
      </c>
      <c r="I39" s="68">
        <v>13030.346299999999</v>
      </c>
      <c r="J39" s="69">
        <v>5.24781469455636</v>
      </c>
      <c r="K39" s="68">
        <v>15764.967199999999</v>
      </c>
      <c r="L39" s="69">
        <v>5.3137889345087199</v>
      </c>
      <c r="M39" s="69">
        <v>-0.17346188325720099</v>
      </c>
      <c r="N39" s="68">
        <v>2999281.3831000002</v>
      </c>
      <c r="O39" s="68">
        <v>63517300.267700002</v>
      </c>
      <c r="P39" s="68">
        <v>375</v>
      </c>
      <c r="Q39" s="68">
        <v>368</v>
      </c>
      <c r="R39" s="69">
        <v>1.90217391304348</v>
      </c>
      <c r="S39" s="68">
        <v>662.13447226666699</v>
      </c>
      <c r="T39" s="68">
        <v>646.32223423913103</v>
      </c>
      <c r="U39" s="70">
        <v>2.38807050377646</v>
      </c>
      <c r="V39" s="37"/>
      <c r="W39" s="37"/>
    </row>
    <row r="40" spans="1:23" ht="12" thickBot="1" x14ac:dyDescent="0.2">
      <c r="A40" s="53"/>
      <c r="B40" s="42" t="s">
        <v>34</v>
      </c>
      <c r="C40" s="43"/>
      <c r="D40" s="68">
        <v>291551.65169999999</v>
      </c>
      <c r="E40" s="68">
        <v>343915</v>
      </c>
      <c r="F40" s="69">
        <v>84.774334268641994</v>
      </c>
      <c r="G40" s="68">
        <v>337155.8898</v>
      </c>
      <c r="H40" s="69">
        <v>-13.5261579226904</v>
      </c>
      <c r="I40" s="68">
        <v>15726.337799999999</v>
      </c>
      <c r="J40" s="69">
        <v>5.3940143052875102</v>
      </c>
      <c r="K40" s="68">
        <v>22847.107199999999</v>
      </c>
      <c r="L40" s="69">
        <v>6.7764223883358099</v>
      </c>
      <c r="M40" s="69">
        <v>-0.31167050330117901</v>
      </c>
      <c r="N40" s="68">
        <v>5482104.8075000001</v>
      </c>
      <c r="O40" s="68">
        <v>126382500.2766</v>
      </c>
      <c r="P40" s="68">
        <v>1556</v>
      </c>
      <c r="Q40" s="68">
        <v>1693</v>
      </c>
      <c r="R40" s="69">
        <v>-8.0921441228588407</v>
      </c>
      <c r="S40" s="68">
        <v>187.372526799486</v>
      </c>
      <c r="T40" s="68">
        <v>236.765420732428</v>
      </c>
      <c r="U40" s="70">
        <v>-26.360798339341901</v>
      </c>
      <c r="V40" s="37"/>
      <c r="W40" s="37"/>
    </row>
    <row r="41" spans="1:23" ht="12" thickBot="1" x14ac:dyDescent="0.2">
      <c r="A41" s="53"/>
      <c r="B41" s="42" t="s">
        <v>40</v>
      </c>
      <c r="C41" s="43"/>
      <c r="D41" s="71"/>
      <c r="E41" s="68">
        <v>143165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  <c r="V41" s="37"/>
      <c r="W41" s="37"/>
    </row>
    <row r="42" spans="1:23" ht="12" thickBot="1" x14ac:dyDescent="0.2">
      <c r="A42" s="53"/>
      <c r="B42" s="42" t="s">
        <v>41</v>
      </c>
      <c r="C42" s="43"/>
      <c r="D42" s="71"/>
      <c r="E42" s="68">
        <v>69607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  <c r="V42" s="37"/>
      <c r="W42" s="37"/>
    </row>
    <row r="43" spans="1:23" ht="12" thickBot="1" x14ac:dyDescent="0.2">
      <c r="A43" s="53"/>
      <c r="B43" s="42" t="s">
        <v>71</v>
      </c>
      <c r="C43" s="43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170.9402</v>
      </c>
      <c r="P43" s="71"/>
      <c r="Q43" s="71"/>
      <c r="R43" s="71"/>
      <c r="S43" s="71"/>
      <c r="T43" s="71"/>
      <c r="U43" s="72"/>
      <c r="V43" s="37"/>
      <c r="W43" s="37"/>
    </row>
    <row r="44" spans="1:23" ht="12" thickBot="1" x14ac:dyDescent="0.2">
      <c r="A44" s="54"/>
      <c r="B44" s="42" t="s">
        <v>35</v>
      </c>
      <c r="C44" s="43"/>
      <c r="D44" s="73">
        <v>21216.195299999999</v>
      </c>
      <c r="E44" s="73">
        <v>0</v>
      </c>
      <c r="F44" s="74"/>
      <c r="G44" s="73">
        <v>45032.323100000001</v>
      </c>
      <c r="H44" s="75">
        <v>-52.886740368941801</v>
      </c>
      <c r="I44" s="73">
        <v>2445.4018999999998</v>
      </c>
      <c r="J44" s="75">
        <v>11.526109490517401</v>
      </c>
      <c r="K44" s="73">
        <v>5618.2790999999997</v>
      </c>
      <c r="L44" s="75">
        <v>12.4761031926421</v>
      </c>
      <c r="M44" s="75">
        <v>-0.564741826371709</v>
      </c>
      <c r="N44" s="73">
        <v>354370.57329999999</v>
      </c>
      <c r="O44" s="73">
        <v>7897774.7649999997</v>
      </c>
      <c r="P44" s="73">
        <v>28</v>
      </c>
      <c r="Q44" s="73">
        <v>35</v>
      </c>
      <c r="R44" s="75">
        <v>-20</v>
      </c>
      <c r="S44" s="73">
        <v>757.72126071428602</v>
      </c>
      <c r="T44" s="73">
        <v>709.01259428571404</v>
      </c>
      <c r="U44" s="76">
        <v>6.4283093208517004</v>
      </c>
      <c r="V44" s="37"/>
      <c r="W44" s="37"/>
    </row>
  </sheetData>
  <mergeCells count="42"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43:C43"/>
    <mergeCell ref="B44:C4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19:C19"/>
    <mergeCell ref="B20:C20"/>
    <mergeCell ref="B21:C21"/>
    <mergeCell ref="B22:C22"/>
    <mergeCell ref="B23:C23"/>
    <mergeCell ref="B26:C26"/>
    <mergeCell ref="B27:C27"/>
    <mergeCell ref="B28:C28"/>
    <mergeCell ref="B29:C29"/>
    <mergeCell ref="B30:C30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A16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54423</v>
      </c>
      <c r="D2" s="32">
        <v>524181.912153846</v>
      </c>
      <c r="E2" s="32">
        <v>393660.95231196599</v>
      </c>
      <c r="F2" s="32">
        <v>130520.95984188</v>
      </c>
      <c r="G2" s="32">
        <v>393660.95231196599</v>
      </c>
      <c r="H2" s="32">
        <v>0.24899935845854401</v>
      </c>
    </row>
    <row r="3" spans="1:8" ht="14.25" x14ac:dyDescent="0.2">
      <c r="A3" s="32">
        <v>2</v>
      </c>
      <c r="B3" s="33">
        <v>13</v>
      </c>
      <c r="C3" s="32">
        <v>12676.646000000001</v>
      </c>
      <c r="D3" s="32">
        <v>108609.250733833</v>
      </c>
      <c r="E3" s="32">
        <v>84986.340349012899</v>
      </c>
      <c r="F3" s="32">
        <v>23622.910384819599</v>
      </c>
      <c r="G3" s="32">
        <v>84986.340349012899</v>
      </c>
      <c r="H3" s="32">
        <v>0.21750366773740101</v>
      </c>
    </row>
    <row r="4" spans="1:8" ht="14.25" x14ac:dyDescent="0.2">
      <c r="A4" s="32">
        <v>3</v>
      </c>
      <c r="B4" s="33">
        <v>14</v>
      </c>
      <c r="C4" s="32">
        <v>104891</v>
      </c>
      <c r="D4" s="32">
        <v>145204.9951</v>
      </c>
      <c r="E4" s="32">
        <v>105714.409033333</v>
      </c>
      <c r="F4" s="32">
        <v>39490.586066666699</v>
      </c>
      <c r="G4" s="32">
        <v>105714.409033333</v>
      </c>
      <c r="H4" s="32">
        <v>0.271964377254861</v>
      </c>
    </row>
    <row r="5" spans="1:8" ht="14.25" x14ac:dyDescent="0.2">
      <c r="A5" s="32">
        <v>4</v>
      </c>
      <c r="B5" s="33">
        <v>15</v>
      </c>
      <c r="C5" s="32">
        <v>3064</v>
      </c>
      <c r="D5" s="32">
        <v>42274.9520076923</v>
      </c>
      <c r="E5" s="32">
        <v>32529.222910256402</v>
      </c>
      <c r="F5" s="32">
        <v>9745.7290974359003</v>
      </c>
      <c r="G5" s="32">
        <v>32529.222910256402</v>
      </c>
      <c r="H5" s="32">
        <v>0.230531996716698</v>
      </c>
    </row>
    <row r="6" spans="1:8" ht="14.25" x14ac:dyDescent="0.2">
      <c r="A6" s="32">
        <v>5</v>
      </c>
      <c r="B6" s="33">
        <v>16</v>
      </c>
      <c r="C6" s="32">
        <v>1932</v>
      </c>
      <c r="D6" s="32">
        <v>113079.789775214</v>
      </c>
      <c r="E6" s="32">
        <v>91016.173277777794</v>
      </c>
      <c r="F6" s="32">
        <v>22063.616497435902</v>
      </c>
      <c r="G6" s="32">
        <v>91016.173277777794</v>
      </c>
      <c r="H6" s="32">
        <v>0.19511547148517999</v>
      </c>
    </row>
    <row r="7" spans="1:8" ht="14.25" x14ac:dyDescent="0.2">
      <c r="A7" s="32">
        <v>6</v>
      </c>
      <c r="B7" s="33">
        <v>17</v>
      </c>
      <c r="C7" s="32">
        <v>16723</v>
      </c>
      <c r="D7" s="32">
        <v>241366.47596410301</v>
      </c>
      <c r="E7" s="32">
        <v>174807.57107692299</v>
      </c>
      <c r="F7" s="32">
        <v>66558.904887179495</v>
      </c>
      <c r="G7" s="32">
        <v>174807.57107692299</v>
      </c>
      <c r="H7" s="32">
        <v>0.27575869689989002</v>
      </c>
    </row>
    <row r="8" spans="1:8" ht="14.25" x14ac:dyDescent="0.2">
      <c r="A8" s="32">
        <v>7</v>
      </c>
      <c r="B8" s="33">
        <v>18</v>
      </c>
      <c r="C8" s="32">
        <v>65505</v>
      </c>
      <c r="D8" s="32">
        <v>153289.70378119699</v>
      </c>
      <c r="E8" s="32">
        <v>151857.911360684</v>
      </c>
      <c r="F8" s="32">
        <v>1431.7924205128199</v>
      </c>
      <c r="G8" s="32">
        <v>151857.911360684</v>
      </c>
      <c r="H8" s="32">
        <v>9.3404343879256203E-3</v>
      </c>
    </row>
    <row r="9" spans="1:8" ht="14.25" x14ac:dyDescent="0.2">
      <c r="A9" s="32">
        <v>8</v>
      </c>
      <c r="B9" s="33">
        <v>19</v>
      </c>
      <c r="C9" s="32">
        <v>14878</v>
      </c>
      <c r="D9" s="32">
        <v>80232.145016239301</v>
      </c>
      <c r="E9" s="32">
        <v>68723.031082906004</v>
      </c>
      <c r="F9" s="32">
        <v>11509.113933333299</v>
      </c>
      <c r="G9" s="32">
        <v>68723.031082906004</v>
      </c>
      <c r="H9" s="32">
        <v>0.143447665907522</v>
      </c>
    </row>
    <row r="10" spans="1:8" ht="14.25" x14ac:dyDescent="0.2">
      <c r="A10" s="32">
        <v>9</v>
      </c>
      <c r="B10" s="33">
        <v>21</v>
      </c>
      <c r="C10" s="32">
        <v>249282</v>
      </c>
      <c r="D10" s="32">
        <v>839095.27729999996</v>
      </c>
      <c r="E10" s="32">
        <v>851157.47129999998</v>
      </c>
      <c r="F10" s="32">
        <v>-12062.194</v>
      </c>
      <c r="G10" s="32">
        <v>851157.47129999998</v>
      </c>
      <c r="H10" s="32">
        <v>-1.43752376235666E-2</v>
      </c>
    </row>
    <row r="11" spans="1:8" ht="14.25" x14ac:dyDescent="0.2">
      <c r="A11" s="32">
        <v>10</v>
      </c>
      <c r="B11" s="33">
        <v>22</v>
      </c>
      <c r="C11" s="32">
        <v>39888.625999999997</v>
      </c>
      <c r="D11" s="32">
        <v>576021.43128205102</v>
      </c>
      <c r="E11" s="32">
        <v>555674.12152564095</v>
      </c>
      <c r="F11" s="32">
        <v>20347.309756410301</v>
      </c>
      <c r="G11" s="32">
        <v>555674.12152564095</v>
      </c>
      <c r="H11" s="32">
        <v>3.5323876250790198E-2</v>
      </c>
    </row>
    <row r="12" spans="1:8" ht="14.25" x14ac:dyDescent="0.2">
      <c r="A12" s="32">
        <v>11</v>
      </c>
      <c r="B12" s="33">
        <v>23</v>
      </c>
      <c r="C12" s="32">
        <v>250152.38200000001</v>
      </c>
      <c r="D12" s="32">
        <v>1842113.4690470099</v>
      </c>
      <c r="E12" s="32">
        <v>1554798.5190632499</v>
      </c>
      <c r="F12" s="32">
        <v>287314.94998376101</v>
      </c>
      <c r="G12" s="32">
        <v>1554798.5190632499</v>
      </c>
      <c r="H12" s="32">
        <v>0.15597027805914601</v>
      </c>
    </row>
    <row r="13" spans="1:8" ht="14.25" x14ac:dyDescent="0.2">
      <c r="A13" s="32">
        <v>12</v>
      </c>
      <c r="B13" s="33">
        <v>24</v>
      </c>
      <c r="C13" s="32">
        <v>14356.79</v>
      </c>
      <c r="D13" s="32">
        <v>427364.10713247902</v>
      </c>
      <c r="E13" s="32">
        <v>385643.56468034198</v>
      </c>
      <c r="F13" s="32">
        <v>41720.542452136797</v>
      </c>
      <c r="G13" s="32">
        <v>385643.56468034198</v>
      </c>
      <c r="H13" s="32">
        <v>9.7622944360191199E-2</v>
      </c>
    </row>
    <row r="14" spans="1:8" ht="14.25" x14ac:dyDescent="0.2">
      <c r="A14" s="32">
        <v>13</v>
      </c>
      <c r="B14" s="33">
        <v>25</v>
      </c>
      <c r="C14" s="32">
        <v>80273</v>
      </c>
      <c r="D14" s="32">
        <v>883025.06339999998</v>
      </c>
      <c r="E14" s="32">
        <v>807894.89350000001</v>
      </c>
      <c r="F14" s="32">
        <v>75130.169899999994</v>
      </c>
      <c r="G14" s="32">
        <v>807894.89350000001</v>
      </c>
      <c r="H14" s="32">
        <v>8.5082715105184906E-2</v>
      </c>
    </row>
    <row r="15" spans="1:8" ht="14.25" x14ac:dyDescent="0.2">
      <c r="A15" s="32">
        <v>14</v>
      </c>
      <c r="B15" s="33">
        <v>26</v>
      </c>
      <c r="C15" s="32">
        <v>65896</v>
      </c>
      <c r="D15" s="32">
        <v>368392.116076454</v>
      </c>
      <c r="E15" s="32">
        <v>332516.95675734099</v>
      </c>
      <c r="F15" s="32">
        <v>35875.159319113503</v>
      </c>
      <c r="G15" s="32">
        <v>332516.95675734099</v>
      </c>
      <c r="H15" s="32">
        <v>9.7383081107165204E-2</v>
      </c>
    </row>
    <row r="16" spans="1:8" ht="14.25" x14ac:dyDescent="0.2">
      <c r="A16" s="32">
        <v>15</v>
      </c>
      <c r="B16" s="33">
        <v>27</v>
      </c>
      <c r="C16" s="32">
        <v>170381.57699999999</v>
      </c>
      <c r="D16" s="32">
        <v>1110628.12323333</v>
      </c>
      <c r="E16" s="32">
        <v>992392.31579999998</v>
      </c>
      <c r="F16" s="32">
        <v>118235.807433333</v>
      </c>
      <c r="G16" s="32">
        <v>992392.31579999998</v>
      </c>
      <c r="H16" s="32">
        <v>0.106458503039809</v>
      </c>
    </row>
    <row r="17" spans="1:8" ht="14.25" x14ac:dyDescent="0.2">
      <c r="A17" s="32">
        <v>16</v>
      </c>
      <c r="B17" s="33">
        <v>29</v>
      </c>
      <c r="C17" s="32">
        <v>184426</v>
      </c>
      <c r="D17" s="32">
        <v>2320844.8447034201</v>
      </c>
      <c r="E17" s="32">
        <v>2177123.3896282101</v>
      </c>
      <c r="F17" s="32">
        <v>143721.45507521401</v>
      </c>
      <c r="G17" s="32">
        <v>2177123.3896282101</v>
      </c>
      <c r="H17" s="32">
        <v>6.1926352122681397E-2</v>
      </c>
    </row>
    <row r="18" spans="1:8" ht="14.25" x14ac:dyDescent="0.2">
      <c r="A18" s="32">
        <v>17</v>
      </c>
      <c r="B18" s="33">
        <v>31</v>
      </c>
      <c r="C18" s="32">
        <v>35308.741999999998</v>
      </c>
      <c r="D18" s="32">
        <v>274640.42238221801</v>
      </c>
      <c r="E18" s="32">
        <v>220358.65752156099</v>
      </c>
      <c r="F18" s="32">
        <v>54281.764860657</v>
      </c>
      <c r="G18" s="32">
        <v>220358.65752156099</v>
      </c>
      <c r="H18" s="32">
        <v>0.19764666974300299</v>
      </c>
    </row>
    <row r="19" spans="1:8" ht="14.25" x14ac:dyDescent="0.2">
      <c r="A19" s="32">
        <v>18</v>
      </c>
      <c r="B19" s="33">
        <v>32</v>
      </c>
      <c r="C19" s="32">
        <v>15753.518</v>
      </c>
      <c r="D19" s="32">
        <v>261922.89991729101</v>
      </c>
      <c r="E19" s="32">
        <v>239098.66947931299</v>
      </c>
      <c r="F19" s="32">
        <v>22824.230437977501</v>
      </c>
      <c r="G19" s="32">
        <v>239098.66947931299</v>
      </c>
      <c r="H19" s="32">
        <v>8.7141026787596096E-2</v>
      </c>
    </row>
    <row r="20" spans="1:8" ht="14.25" x14ac:dyDescent="0.2">
      <c r="A20" s="32">
        <v>19</v>
      </c>
      <c r="B20" s="33">
        <v>33</v>
      </c>
      <c r="C20" s="32">
        <v>41340.406999999999</v>
      </c>
      <c r="D20" s="32">
        <v>455553.08826867101</v>
      </c>
      <c r="E20" s="32">
        <v>355995.12802764401</v>
      </c>
      <c r="F20" s="32">
        <v>99557.960241027395</v>
      </c>
      <c r="G20" s="32">
        <v>355995.12802764401</v>
      </c>
      <c r="H20" s="32">
        <v>0.21854304757190299</v>
      </c>
    </row>
    <row r="21" spans="1:8" ht="14.25" x14ac:dyDescent="0.2">
      <c r="A21" s="32">
        <v>20</v>
      </c>
      <c r="B21" s="33">
        <v>34</v>
      </c>
      <c r="C21" s="32">
        <v>57948.394</v>
      </c>
      <c r="D21" s="32">
        <v>311298.65621162503</v>
      </c>
      <c r="E21" s="32">
        <v>208087.882895374</v>
      </c>
      <c r="F21" s="32">
        <v>103210.773316251</v>
      </c>
      <c r="G21" s="32">
        <v>208087.882895374</v>
      </c>
      <c r="H21" s="32">
        <v>0.33154904866048301</v>
      </c>
    </row>
    <row r="22" spans="1:8" ht="14.25" x14ac:dyDescent="0.2">
      <c r="A22" s="32">
        <v>21</v>
      </c>
      <c r="B22" s="33">
        <v>35</v>
      </c>
      <c r="C22" s="32">
        <v>38632.576000000001</v>
      </c>
      <c r="D22" s="32">
        <v>879755.21865309705</v>
      </c>
      <c r="E22" s="32">
        <v>845262.01291592896</v>
      </c>
      <c r="F22" s="32">
        <v>34493.2057371681</v>
      </c>
      <c r="G22" s="32">
        <v>845262.01291592896</v>
      </c>
      <c r="H22" s="32">
        <v>3.9207730748079199E-2</v>
      </c>
    </row>
    <row r="23" spans="1:8" ht="14.25" x14ac:dyDescent="0.2">
      <c r="A23" s="32">
        <v>22</v>
      </c>
      <c r="B23" s="33">
        <v>36</v>
      </c>
      <c r="C23" s="32">
        <v>144517.421</v>
      </c>
      <c r="D23" s="32">
        <v>617813.31600973499</v>
      </c>
      <c r="E23" s="32">
        <v>511754.79584052402</v>
      </c>
      <c r="F23" s="32">
        <v>106058.520169211</v>
      </c>
      <c r="G23" s="32">
        <v>511754.79584052402</v>
      </c>
      <c r="H23" s="32">
        <v>0.17166758537062601</v>
      </c>
    </row>
    <row r="24" spans="1:8" ht="14.25" x14ac:dyDescent="0.2">
      <c r="A24" s="32">
        <v>23</v>
      </c>
      <c r="B24" s="33">
        <v>37</v>
      </c>
      <c r="C24" s="32">
        <v>116004.652</v>
      </c>
      <c r="D24" s="32">
        <v>985986.52116106194</v>
      </c>
      <c r="E24" s="32">
        <v>858343.05120659398</v>
      </c>
      <c r="F24" s="32">
        <v>127643.469954468</v>
      </c>
      <c r="G24" s="32">
        <v>858343.05120659398</v>
      </c>
      <c r="H24" s="32">
        <v>0.129457621595232</v>
      </c>
    </row>
    <row r="25" spans="1:8" ht="14.25" x14ac:dyDescent="0.2">
      <c r="A25" s="32">
        <v>24</v>
      </c>
      <c r="B25" s="33">
        <v>38</v>
      </c>
      <c r="C25" s="32">
        <v>161258.85800000001</v>
      </c>
      <c r="D25" s="32">
        <v>770860.24777699099</v>
      </c>
      <c r="E25" s="32">
        <v>745777.61425929202</v>
      </c>
      <c r="F25" s="32">
        <v>25082.633517699102</v>
      </c>
      <c r="G25" s="32">
        <v>745777.61425929202</v>
      </c>
      <c r="H25" s="32">
        <v>3.25384965563245E-2</v>
      </c>
    </row>
    <row r="26" spans="1:8" ht="14.25" x14ac:dyDescent="0.2">
      <c r="A26" s="32">
        <v>25</v>
      </c>
      <c r="B26" s="33">
        <v>39</v>
      </c>
      <c r="C26" s="32">
        <v>93149.017000000007</v>
      </c>
      <c r="D26" s="32">
        <v>132564.840400182</v>
      </c>
      <c r="E26" s="32">
        <v>96746.696469614995</v>
      </c>
      <c r="F26" s="32">
        <v>35818.143930566497</v>
      </c>
      <c r="G26" s="32">
        <v>96746.696469614995</v>
      </c>
      <c r="H26" s="32">
        <v>0.27019339232363598</v>
      </c>
    </row>
    <row r="27" spans="1:8" ht="14.25" x14ac:dyDescent="0.2">
      <c r="A27" s="32">
        <v>26</v>
      </c>
      <c r="B27" s="33">
        <v>42</v>
      </c>
      <c r="C27" s="32">
        <v>8863.5220000000008</v>
      </c>
      <c r="D27" s="32">
        <v>160040.16130000001</v>
      </c>
      <c r="E27" s="32">
        <v>142852.99609999999</v>
      </c>
      <c r="F27" s="32">
        <v>17187.165199999999</v>
      </c>
      <c r="G27" s="32">
        <v>142852.99609999999</v>
      </c>
      <c r="H27" s="32">
        <v>0.10739282602810001</v>
      </c>
    </row>
    <row r="28" spans="1:8" ht="14.25" x14ac:dyDescent="0.2">
      <c r="A28" s="32">
        <v>27</v>
      </c>
      <c r="B28" s="33">
        <v>75</v>
      </c>
      <c r="C28" s="32">
        <v>383</v>
      </c>
      <c r="D28" s="32">
        <v>248300.42735042699</v>
      </c>
      <c r="E28" s="32">
        <v>235270.079059829</v>
      </c>
      <c r="F28" s="32">
        <v>13030.3482905983</v>
      </c>
      <c r="G28" s="32">
        <v>235270.079059829</v>
      </c>
      <c r="H28" s="32">
        <v>5.2478154909530297E-2</v>
      </c>
    </row>
    <row r="29" spans="1:8" ht="14.25" x14ac:dyDescent="0.2">
      <c r="A29" s="32">
        <v>28</v>
      </c>
      <c r="B29" s="33">
        <v>76</v>
      </c>
      <c r="C29" s="32">
        <v>1947</v>
      </c>
      <c r="D29" s="32">
        <v>291551.64727863198</v>
      </c>
      <c r="E29" s="32">
        <v>275825.31173247902</v>
      </c>
      <c r="F29" s="32">
        <v>15726.335546153799</v>
      </c>
      <c r="G29" s="32">
        <v>275825.31173247902</v>
      </c>
      <c r="H29" s="32">
        <v>5.3940136140353798E-2</v>
      </c>
    </row>
    <row r="30" spans="1:8" ht="14.25" x14ac:dyDescent="0.2">
      <c r="A30" s="32">
        <v>29</v>
      </c>
      <c r="B30" s="33">
        <v>99</v>
      </c>
      <c r="C30" s="32">
        <v>30</v>
      </c>
      <c r="D30" s="32">
        <v>21216.195446637899</v>
      </c>
      <c r="E30" s="32">
        <v>18770.793086755901</v>
      </c>
      <c r="F30" s="32">
        <v>2445.4023598820099</v>
      </c>
      <c r="G30" s="32">
        <v>18770.793086755901</v>
      </c>
      <c r="H30" s="32">
        <v>0.115261115784523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2014-08-13T00:39:13Z</dcterms:modified>
</cp:coreProperties>
</file>