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D\WORK\步步高\RMS-RA数据核对\RMS-RA部门销售数据核对\表格\"/>
    </mc:Choice>
  </mc:AlternateContent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H39" i="2" l="1"/>
  <c r="F39" i="2"/>
  <c r="E39" i="2"/>
  <c r="G39" i="2" l="1"/>
  <c r="L39" i="2" s="1"/>
  <c r="K39" i="2"/>
  <c r="F37" i="2"/>
  <c r="F38" i="2"/>
  <c r="F33" i="2"/>
  <c r="F34" i="2"/>
  <c r="E37" i="2"/>
  <c r="K37" i="2" s="1"/>
  <c r="E38" i="2"/>
  <c r="E34" i="2"/>
  <c r="E33" i="2"/>
  <c r="F40" i="2"/>
  <c r="E13" i="2"/>
  <c r="F36" i="2"/>
  <c r="F35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4" i="2"/>
  <c r="E40" i="2"/>
  <c r="E36" i="2"/>
  <c r="E35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K32" i="2" s="1"/>
  <c r="E5" i="2"/>
  <c r="E4" i="2"/>
  <c r="I31" i="2"/>
  <c r="I35" i="2"/>
  <c r="I36" i="2"/>
  <c r="I40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1" i="2"/>
  <c r="J35" i="2"/>
  <c r="J36" i="2"/>
  <c r="J40" i="2"/>
  <c r="E3" i="2"/>
  <c r="F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A4" i="2"/>
  <c r="H30" i="2"/>
  <c r="H31" i="2"/>
  <c r="H32" i="2"/>
  <c r="H33" i="2"/>
  <c r="H34" i="2"/>
  <c r="H35" i="2"/>
  <c r="H36" i="2"/>
  <c r="H37" i="2"/>
  <c r="H38" i="2"/>
  <c r="H40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G35" i="2" l="1"/>
  <c r="L35" i="2" s="1"/>
  <c r="G36" i="2"/>
  <c r="L36" i="2" s="1"/>
  <c r="G31" i="2"/>
  <c r="L31" i="2" s="1"/>
  <c r="G40" i="2"/>
  <c r="L40" i="2" s="1"/>
  <c r="G37" i="2"/>
  <c r="L37" i="2" s="1"/>
  <c r="G33" i="2"/>
  <c r="L33" i="2" s="1"/>
  <c r="G30" i="2"/>
  <c r="L30" i="2" s="1"/>
  <c r="G38" i="2"/>
  <c r="L38" i="2" s="1"/>
  <c r="G34" i="2"/>
  <c r="L34" i="2" s="1"/>
  <c r="K38" i="2"/>
  <c r="K34" i="2"/>
  <c r="G29" i="2"/>
  <c r="L29" i="2" s="1"/>
  <c r="G32" i="2"/>
  <c r="L32" i="2" s="1"/>
  <c r="K33" i="2"/>
  <c r="I3" i="2"/>
  <c r="K3" i="2" s="1"/>
  <c r="K30" i="2"/>
  <c r="K5" i="2"/>
  <c r="K7" i="2"/>
  <c r="K40" i="2"/>
  <c r="G19" i="2"/>
  <c r="L19" i="2" s="1"/>
  <c r="G11" i="2"/>
  <c r="L11" i="2" s="1"/>
  <c r="G7" i="2"/>
  <c r="L7" i="2" s="1"/>
  <c r="G5" i="2"/>
  <c r="L5" i="2" s="1"/>
  <c r="K36" i="2"/>
  <c r="K28" i="2"/>
  <c r="K26" i="2"/>
  <c r="K24" i="2"/>
  <c r="K22" i="2"/>
  <c r="K20" i="2"/>
  <c r="K18" i="2"/>
  <c r="K16" i="2"/>
  <c r="K14" i="2"/>
  <c r="K12" i="2"/>
  <c r="K10" i="2"/>
  <c r="K8" i="2"/>
  <c r="K6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5" i="2"/>
  <c r="K13" i="2"/>
  <c r="G26" i="2"/>
  <c r="L26" i="2" s="1"/>
  <c r="G15" i="2"/>
  <c r="L15" i="2" s="1"/>
  <c r="G13" i="2"/>
  <c r="L13" i="2" s="1"/>
  <c r="G10" i="2"/>
  <c r="L10" i="2" s="1"/>
  <c r="G4" i="2"/>
  <c r="L4" i="2" s="1"/>
  <c r="K35" i="2"/>
  <c r="K31" i="2"/>
  <c r="K27" i="2"/>
  <c r="K25" i="2"/>
  <c r="K19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G3" i="2"/>
  <c r="L3" i="2" l="1"/>
</calcChain>
</file>

<file path=xl/sharedStrings.xml><?xml version="1.0" encoding="utf-8"?>
<sst xmlns="http://schemas.openxmlformats.org/spreadsheetml/2006/main" count="116" uniqueCount="73">
  <si>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</si>
  <si>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</si>
  <si>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</si>
  <si>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</si>
  <si>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</si>
  <si>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</si>
  <si>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</si>
  <si>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</si>
  <si>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</si>
  <si>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</si>
  <si>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</si>
  <si>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</si>
  <si>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</si>
  <si>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</si>
  <si>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</si>
  <si>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</si>
  <si>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</si>
  <si>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</si>
  <si>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</si>
  <si>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</si>
  <si>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</si>
  <si>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</si>
  <si>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</si>
  <si>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</si>
  <si>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</si>
  <si>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</si>
  <si>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</si>
  <si>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</si>
  <si>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</si>
  <si>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</si>
  <si>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</si>
  <si>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</si>
  <si>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</si>
  <si>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</si>
  <si>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</si>
  <si>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</si>
  <si>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41-周转筐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</si>
  <si>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</si>
  <si>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</si>
  <si>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</si>
  <si>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</si>
  <si>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</si>
  <si>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</si>
  <si>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</si>
  <si>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</si>
  <si>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</si>
  <si>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</si>
  <si>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</si>
  <si>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</si>
  <si>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</si>
  <si>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</si>
  <si>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</si>
  <si>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</si>
  <si>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</si>
  <si>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</si>
  <si>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</si>
  <si>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</si>
  <si>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</si>
  <si>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</si>
  <si>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</si>
  <si>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</si>
  <si>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</si>
  <si>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</si>
  <si>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</si>
  <si>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</si>
  <si>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</si>
  <si>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</si>
  <si>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</si>
  <si>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</si>
  <si>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</si>
  <si>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</si>
  <si>
    <t>910-市场部</t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</si>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</sst>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.00&quot;%&quot;"/>
    <numFmt numFmtId="177" formatCode="0.00_ "/>
  </numFmts>
  <fonts count="35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5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34" fillId="0" borderId="0" applyNumberFormat="0" applyFill="0" applyBorder="0" applyAlignment="0" applyProtection="0">
      <alignment vertical="center"/>
    </xf>
  </cellStyleXfs>
  <cellXfs count="77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0" fontId="20" fillId="0" borderId="0" xfId="0" applyFont="1">
      <alignment vertical="center"/>
    </xf>
    <xf numFmtId="0" fontId="20" fillId="0" borderId="0" xfId="0" applyFont="1">
      <alignment vertical="center"/>
    </xf>
    <xf numFmtId="0" fontId="20" fillId="0" borderId="0" xfId="0" applyFont="1">
      <alignment vertical="center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0" fillId="0" borderId="0" xfId="0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</cellXfs>
  <cellStyles count="54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标题 5" xfId="53"/>
    <cellStyle name="差" xfId="7" builtinId="27" customBuiltin="1"/>
    <cellStyle name="常规" xfId="0" builtinId="0"/>
    <cellStyle name="常规 10" xfId="52"/>
    <cellStyle name="常规 2" xfId="44"/>
    <cellStyle name="常规 3" xfId="45"/>
    <cellStyle name="常规 4" xfId="47"/>
    <cellStyle name="常规 5" xfId="46"/>
    <cellStyle name="常规 6" xfId="48"/>
    <cellStyle name="常规 7" xfId="49"/>
    <cellStyle name="常规 8" xfId="50"/>
    <cellStyle name="常规 9" xfId="51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234" Type="http://schemas.openxmlformats.org/officeDocument/2006/relationships/image" Target="cid:bf349d213" TargetMode="External"/><Relationship Id="rId420" Type="http://schemas.openxmlformats.org/officeDocument/2006/relationships/image" Target="cid:87b16533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55" Type="http://schemas.openxmlformats.org/officeDocument/2006/relationships/hyperlink" Target="cid:688eac6f2" TargetMode="External"/><Relationship Id="rId276" Type="http://schemas.openxmlformats.org/officeDocument/2006/relationships/image" Target="cid:bb0a5c6213" TargetMode="External"/><Relationship Id="rId297" Type="http://schemas.openxmlformats.org/officeDocument/2006/relationships/hyperlink" Target="cid:f8f29c962" TargetMode="External"/><Relationship Id="rId441" Type="http://schemas.openxmlformats.org/officeDocument/2006/relationships/hyperlink" Target="cid:d943ccc62" TargetMode="External"/><Relationship Id="rId40" Type="http://schemas.openxmlformats.org/officeDocument/2006/relationships/image" Target="cid:bbbaca8f13" TargetMode="External"/><Relationship Id="rId115" Type="http://schemas.openxmlformats.org/officeDocument/2006/relationships/hyperlink" Target="cid:9917342c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22" Type="http://schemas.openxmlformats.org/officeDocument/2006/relationships/image" Target="cid:7569af6313" TargetMode="External"/><Relationship Id="rId343" Type="http://schemas.openxmlformats.org/officeDocument/2006/relationships/hyperlink" Target="cid:b85e622f2" TargetMode="External"/><Relationship Id="rId364" Type="http://schemas.openxmlformats.org/officeDocument/2006/relationships/image" Target="cid:1e6ccffa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303" Type="http://schemas.openxmlformats.org/officeDocument/2006/relationships/hyperlink" Target="cid:8584637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I21" sqref="I21"/>
    </sheetView>
  </sheetViews>
  <sheetFormatPr defaultRowHeight="11.25" x14ac:dyDescent="0.15"/>
  <cols>
    <col min="1" max="1" width="7.75" style="1" customWidth="1"/>
    <col min="2" max="2" width="4.5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3" x14ac:dyDescent="0.2">
      <c r="A1" s="5"/>
      <c r="B1" s="6"/>
      <c r="C1" s="7"/>
      <c r="D1" s="8"/>
      <c r="E1" s="9" t="s">
        <v>0</v>
      </c>
      <c r="F1" s="23" t="s">
        <v>1</v>
      </c>
      <c r="G1" s="10" t="s">
        <v>44</v>
      </c>
      <c r="H1" s="23" t="s">
        <v>2</v>
      </c>
      <c r="I1" s="17" t="s">
        <v>42</v>
      </c>
      <c r="J1" s="18" t="s">
        <v>43</v>
      </c>
      <c r="K1" s="19" t="s">
        <v>45</v>
      </c>
      <c r="L1" s="19" t="s">
        <v>46</v>
      </c>
    </row>
    <row r="2" spans="1:13" x14ac:dyDescent="0.15">
      <c r="A2" s="11" t="s">
        <v>3</v>
      </c>
      <c r="B2" s="12"/>
      <c r="C2" s="39" t="s">
        <v>4</v>
      </c>
      <c r="D2" s="39"/>
      <c r="E2" s="13"/>
      <c r="F2" s="24"/>
      <c r="G2" s="14"/>
      <c r="H2" s="24"/>
      <c r="I2" s="20"/>
      <c r="J2" s="21"/>
      <c r="K2" s="22"/>
      <c r="L2" s="22"/>
    </row>
    <row r="3" spans="1:13" x14ac:dyDescent="0.15">
      <c r="A3" s="40" t="s">
        <v>5</v>
      </c>
      <c r="B3" s="40"/>
      <c r="C3" s="40"/>
      <c r="D3" s="40"/>
      <c r="E3" s="15">
        <f>RA!D7</f>
        <v>17293858.453400001</v>
      </c>
      <c r="F3" s="25">
        <f>RA!I7</f>
        <v>1443369.2172999999</v>
      </c>
      <c r="G3" s="16">
        <f>E3-F3</f>
        <v>15850489.236100001</v>
      </c>
      <c r="H3" s="27">
        <f>RA!J7</f>
        <v>8.3461375677920593</v>
      </c>
      <c r="I3" s="20">
        <f>SUM(I4:I40)</f>
        <v>17293863.420573484</v>
      </c>
      <c r="J3" s="21">
        <f>SUM(J4:J40)</f>
        <v>15850489.374705531</v>
      </c>
      <c r="K3" s="22">
        <f>E3-I3</f>
        <v>-4.967173483222723</v>
      </c>
      <c r="L3" s="22">
        <f>G3-J3</f>
        <v>-0.13860552944242954</v>
      </c>
    </row>
    <row r="4" spans="1:13" x14ac:dyDescent="0.15">
      <c r="A4" s="41">
        <f>RA!A8</f>
        <v>41865</v>
      </c>
      <c r="B4" s="12">
        <v>12</v>
      </c>
      <c r="C4" s="38" t="s">
        <v>6</v>
      </c>
      <c r="D4" s="38"/>
      <c r="E4" s="15">
        <f>VLOOKUP(C4,RA!B8:D39,3,0)</f>
        <v>588314.29169999994</v>
      </c>
      <c r="F4" s="25">
        <f>VLOOKUP(C4,RA!B8:I43,8,0)</f>
        <v>136370.99840000001</v>
      </c>
      <c r="G4" s="16">
        <f t="shared" ref="G4:G40" si="0">E4-F4</f>
        <v>451943.2932999999</v>
      </c>
      <c r="H4" s="27">
        <f>RA!J8</f>
        <v>23.179956755077399</v>
      </c>
      <c r="I4" s="20">
        <f>VLOOKUP(B4,RMS!B:D,3,FALSE)</f>
        <v>588314.85330683796</v>
      </c>
      <c r="J4" s="21">
        <f>VLOOKUP(B4,RMS!B:E,4,FALSE)</f>
        <v>451943.30076153798</v>
      </c>
      <c r="K4" s="22">
        <f t="shared" ref="K4:K40" si="1">E4-I4</f>
        <v>-0.56160683801863343</v>
      </c>
      <c r="L4" s="22">
        <f t="shared" ref="L4:L40" si="2">G4-J4</f>
        <v>-7.4615380726754665E-3</v>
      </c>
    </row>
    <row r="5" spans="1:13" x14ac:dyDescent="0.15">
      <c r="A5" s="41"/>
      <c r="B5" s="12">
        <v>13</v>
      </c>
      <c r="C5" s="38" t="s">
        <v>7</v>
      </c>
      <c r="D5" s="38"/>
      <c r="E5" s="15">
        <f>VLOOKUP(C5,RA!B8:D40,3,0)</f>
        <v>120209.5889</v>
      </c>
      <c r="F5" s="25">
        <f>VLOOKUP(C5,RA!B9:I44,8,0)</f>
        <v>26211.412</v>
      </c>
      <c r="G5" s="16">
        <f t="shared" si="0"/>
        <v>93998.176900000006</v>
      </c>
      <c r="H5" s="27">
        <f>RA!J9</f>
        <v>21.8047597033251</v>
      </c>
      <c r="I5" s="20">
        <f>VLOOKUP(B5,RMS!B:D,3,FALSE)</f>
        <v>120209.635892686</v>
      </c>
      <c r="J5" s="21">
        <f>VLOOKUP(B5,RMS!B:E,4,FALSE)</f>
        <v>93998.187143529198</v>
      </c>
      <c r="K5" s="22">
        <f t="shared" si="1"/>
        <v>-4.6992685995064676E-2</v>
      </c>
      <c r="L5" s="22">
        <f t="shared" si="2"/>
        <v>-1.024352919193916E-2</v>
      </c>
      <c r="M5" s="36"/>
    </row>
    <row r="6" spans="1:13" x14ac:dyDescent="0.15">
      <c r="A6" s="41"/>
      <c r="B6" s="12">
        <v>14</v>
      </c>
      <c r="C6" s="38" t="s">
        <v>8</v>
      </c>
      <c r="D6" s="38"/>
      <c r="E6" s="15">
        <f>VLOOKUP(C6,RA!B10:D41,3,0)</f>
        <v>163475.71290000001</v>
      </c>
      <c r="F6" s="25">
        <f>VLOOKUP(C6,RA!B10:I45,8,0)</f>
        <v>43829.1659</v>
      </c>
      <c r="G6" s="16">
        <f t="shared" si="0"/>
        <v>119646.54700000002</v>
      </c>
      <c r="H6" s="27">
        <f>RA!J10</f>
        <v>26.810811907461002</v>
      </c>
      <c r="I6" s="20">
        <f>VLOOKUP(B6,RMS!B:D,3,FALSE)</f>
        <v>163478.02360512799</v>
      </c>
      <c r="J6" s="21">
        <f>VLOOKUP(B6,RMS!B:E,4,FALSE)</f>
        <v>119646.54738547</v>
      </c>
      <c r="K6" s="22">
        <f t="shared" si="1"/>
        <v>-2.3107051279803272</v>
      </c>
      <c r="L6" s="22">
        <f t="shared" si="2"/>
        <v>-3.8546997529920191E-4</v>
      </c>
      <c r="M6" s="36"/>
    </row>
    <row r="7" spans="1:13" x14ac:dyDescent="0.15">
      <c r="A7" s="41"/>
      <c r="B7" s="12">
        <v>15</v>
      </c>
      <c r="C7" s="38" t="s">
        <v>9</v>
      </c>
      <c r="D7" s="38"/>
      <c r="E7" s="15">
        <f>VLOOKUP(C7,RA!B10:D42,3,0)</f>
        <v>44771.284599999999</v>
      </c>
      <c r="F7" s="25">
        <f>VLOOKUP(C7,RA!B11:I46,8,0)</f>
        <v>10329.7631</v>
      </c>
      <c r="G7" s="16">
        <f t="shared" si="0"/>
        <v>34441.521500000003</v>
      </c>
      <c r="H7" s="27">
        <f>RA!J11</f>
        <v>23.072295540074801</v>
      </c>
      <c r="I7" s="20">
        <f>VLOOKUP(B7,RMS!B:D,3,FALSE)</f>
        <v>44771.317360683803</v>
      </c>
      <c r="J7" s="21">
        <f>VLOOKUP(B7,RMS!B:E,4,FALSE)</f>
        <v>34441.521608547002</v>
      </c>
      <c r="K7" s="22">
        <f t="shared" si="1"/>
        <v>-3.2760683803644497E-2</v>
      </c>
      <c r="L7" s="22">
        <f t="shared" si="2"/>
        <v>-1.0854699939955026E-4</v>
      </c>
      <c r="M7" s="36"/>
    </row>
    <row r="8" spans="1:13" x14ac:dyDescent="0.15">
      <c r="A8" s="41"/>
      <c r="B8" s="12">
        <v>16</v>
      </c>
      <c r="C8" s="38" t="s">
        <v>10</v>
      </c>
      <c r="D8" s="38"/>
      <c r="E8" s="15">
        <f>VLOOKUP(C8,RA!B12:D43,3,0)</f>
        <v>140304.35070000001</v>
      </c>
      <c r="F8" s="25">
        <f>VLOOKUP(C8,RA!B12:I47,8,0)</f>
        <v>22588.8694</v>
      </c>
      <c r="G8" s="16">
        <f t="shared" si="0"/>
        <v>117715.48130000001</v>
      </c>
      <c r="H8" s="27">
        <f>RA!J12</f>
        <v>16.099906586859699</v>
      </c>
      <c r="I8" s="20">
        <f>VLOOKUP(B8,RMS!B:D,3,FALSE)</f>
        <v>140304.34527777799</v>
      </c>
      <c r="J8" s="21">
        <f>VLOOKUP(B8,RMS!B:E,4,FALSE)</f>
        <v>117715.481069231</v>
      </c>
      <c r="K8" s="22">
        <f t="shared" si="1"/>
        <v>5.4222220205701888E-3</v>
      </c>
      <c r="L8" s="22">
        <f t="shared" si="2"/>
        <v>2.3076901561580598E-4</v>
      </c>
      <c r="M8" s="36"/>
    </row>
    <row r="9" spans="1:13" x14ac:dyDescent="0.15">
      <c r="A9" s="41"/>
      <c r="B9" s="12">
        <v>17</v>
      </c>
      <c r="C9" s="38" t="s">
        <v>11</v>
      </c>
      <c r="D9" s="38"/>
      <c r="E9" s="15">
        <f>VLOOKUP(C9,RA!B12:D44,3,0)</f>
        <v>283723.06550000003</v>
      </c>
      <c r="F9" s="25">
        <f>VLOOKUP(C9,RA!B13:I48,8,0)</f>
        <v>63500.464</v>
      </c>
      <c r="G9" s="16">
        <f t="shared" si="0"/>
        <v>220222.60150000002</v>
      </c>
      <c r="H9" s="27">
        <f>RA!J13</f>
        <v>22.381142642771898</v>
      </c>
      <c r="I9" s="20">
        <f>VLOOKUP(B9,RMS!B:D,3,FALSE)</f>
        <v>283723.28095128201</v>
      </c>
      <c r="J9" s="21">
        <f>VLOOKUP(B9,RMS!B:E,4,FALSE)</f>
        <v>220222.600979487</v>
      </c>
      <c r="K9" s="22">
        <f t="shared" si="1"/>
        <v>-0.21545128198340535</v>
      </c>
      <c r="L9" s="22">
        <f t="shared" si="2"/>
        <v>5.2051301463507116E-4</v>
      </c>
      <c r="M9" s="36"/>
    </row>
    <row r="10" spans="1:13" x14ac:dyDescent="0.15">
      <c r="A10" s="41"/>
      <c r="B10" s="12">
        <v>18</v>
      </c>
      <c r="C10" s="38" t="s">
        <v>12</v>
      </c>
      <c r="D10" s="38"/>
      <c r="E10" s="15">
        <f>VLOOKUP(C10,RA!B14:D45,3,0)</f>
        <v>172079.07399999999</v>
      </c>
      <c r="F10" s="25">
        <f>VLOOKUP(C10,RA!B14:I49,8,0)</f>
        <v>8825.3173000000006</v>
      </c>
      <c r="G10" s="16">
        <f t="shared" si="0"/>
        <v>163253.7567</v>
      </c>
      <c r="H10" s="27">
        <f>RA!J14</f>
        <v>5.1286406271572602</v>
      </c>
      <c r="I10" s="20">
        <f>VLOOKUP(B10,RMS!B:D,3,FALSE)</f>
        <v>172079.08748974401</v>
      </c>
      <c r="J10" s="21">
        <f>VLOOKUP(B10,RMS!B:E,4,FALSE)</f>
        <v>163253.75628632499</v>
      </c>
      <c r="K10" s="22">
        <f t="shared" si="1"/>
        <v>-1.3489744014805183E-2</v>
      </c>
      <c r="L10" s="22">
        <f t="shared" si="2"/>
        <v>4.1367500671185553E-4</v>
      </c>
      <c r="M10" s="36"/>
    </row>
    <row r="11" spans="1:13" x14ac:dyDescent="0.15">
      <c r="A11" s="41"/>
      <c r="B11" s="12">
        <v>19</v>
      </c>
      <c r="C11" s="38" t="s">
        <v>13</v>
      </c>
      <c r="D11" s="38"/>
      <c r="E11" s="15">
        <f>VLOOKUP(C11,RA!B14:D46,3,0)</f>
        <v>226119.05660000001</v>
      </c>
      <c r="F11" s="25">
        <f>VLOOKUP(C11,RA!B15:I50,8,0)</f>
        <v>-97009.16</v>
      </c>
      <c r="G11" s="16">
        <f t="shared" si="0"/>
        <v>323128.21660000004</v>
      </c>
      <c r="H11" s="27">
        <f>RA!J15</f>
        <v>-42.901806445976497</v>
      </c>
      <c r="I11" s="20">
        <f>VLOOKUP(B11,RMS!B:D,3,FALSE)</f>
        <v>226119.20027179501</v>
      </c>
      <c r="J11" s="21">
        <f>VLOOKUP(B11,RMS!B:E,4,FALSE)</f>
        <v>323128.21847692301</v>
      </c>
      <c r="K11" s="22">
        <f t="shared" si="1"/>
        <v>-0.14367179499822669</v>
      </c>
      <c r="L11" s="22">
        <f t="shared" si="2"/>
        <v>-1.8769229645840824E-3</v>
      </c>
      <c r="M11" s="36"/>
    </row>
    <row r="12" spans="1:13" x14ac:dyDescent="0.15">
      <c r="A12" s="41"/>
      <c r="B12" s="12">
        <v>21</v>
      </c>
      <c r="C12" s="38" t="s">
        <v>14</v>
      </c>
      <c r="D12" s="38"/>
      <c r="E12" s="15">
        <f>VLOOKUP(C12,RA!B16:D47,3,0)</f>
        <v>851034.29550000001</v>
      </c>
      <c r="F12" s="25">
        <f>VLOOKUP(C12,RA!B16:I51,8,0)</f>
        <v>-10911.6515</v>
      </c>
      <c r="G12" s="16">
        <f t="shared" si="0"/>
        <v>861945.94700000004</v>
      </c>
      <c r="H12" s="27">
        <f>RA!J16</f>
        <v>-1.2821635458990699</v>
      </c>
      <c r="I12" s="20">
        <f>VLOOKUP(B12,RMS!B:D,3,FALSE)</f>
        <v>851034.14379999996</v>
      </c>
      <c r="J12" s="21">
        <f>VLOOKUP(B12,RMS!B:E,4,FALSE)</f>
        <v>861945.94700000004</v>
      </c>
      <c r="K12" s="22">
        <f t="shared" si="1"/>
        <v>0.15170000004582107</v>
      </c>
      <c r="L12" s="22">
        <f t="shared" si="2"/>
        <v>0</v>
      </c>
      <c r="M12" s="36"/>
    </row>
    <row r="13" spans="1:13" x14ac:dyDescent="0.15">
      <c r="A13" s="41"/>
      <c r="B13" s="12">
        <v>22</v>
      </c>
      <c r="C13" s="38" t="s">
        <v>15</v>
      </c>
      <c r="D13" s="38"/>
      <c r="E13" s="15">
        <f>VLOOKUP(C13,RA!B16:D48,3,0)</f>
        <v>550225.37219999998</v>
      </c>
      <c r="F13" s="25">
        <f>VLOOKUP(C13,RA!B17:I52,8,0)</f>
        <v>9389.2944000000007</v>
      </c>
      <c r="G13" s="16">
        <f t="shared" si="0"/>
        <v>540836.07779999997</v>
      </c>
      <c r="H13" s="27">
        <f>RA!J17</f>
        <v>1.7064451903514</v>
      </c>
      <c r="I13" s="20">
        <f>VLOOKUP(B13,RMS!B:D,3,FALSE)</f>
        <v>550225.44516239304</v>
      </c>
      <c r="J13" s="21">
        <f>VLOOKUP(B13,RMS!B:E,4,FALSE)</f>
        <v>540836.07906495698</v>
      </c>
      <c r="K13" s="22">
        <f t="shared" si="1"/>
        <v>-7.2962393052875996E-2</v>
      </c>
      <c r="L13" s="22">
        <f t="shared" si="2"/>
        <v>-1.2649570126086473E-3</v>
      </c>
      <c r="M13" s="36"/>
    </row>
    <row r="14" spans="1:13" x14ac:dyDescent="0.15">
      <c r="A14" s="41"/>
      <c r="B14" s="12">
        <v>23</v>
      </c>
      <c r="C14" s="38" t="s">
        <v>16</v>
      </c>
      <c r="D14" s="38"/>
      <c r="E14" s="15">
        <f>VLOOKUP(C14,RA!B18:D49,3,0)</f>
        <v>1868059.6449</v>
      </c>
      <c r="F14" s="25">
        <f>VLOOKUP(C14,RA!B18:I53,8,0)</f>
        <v>285611.82559999998</v>
      </c>
      <c r="G14" s="16">
        <f t="shared" si="0"/>
        <v>1582447.8193000001</v>
      </c>
      <c r="H14" s="27">
        <f>RA!J18</f>
        <v>15.289224109077599</v>
      </c>
      <c r="I14" s="20">
        <f>VLOOKUP(B14,RMS!B:D,3,FALSE)</f>
        <v>1868060.2044333301</v>
      </c>
      <c r="J14" s="21">
        <f>VLOOKUP(B14,RMS!B:E,4,FALSE)</f>
        <v>1582447.8140076899</v>
      </c>
      <c r="K14" s="22">
        <f t="shared" si="1"/>
        <v>-0.55953333014622331</v>
      </c>
      <c r="L14" s="22">
        <f t="shared" si="2"/>
        <v>5.2923101466149092E-3</v>
      </c>
      <c r="M14" s="36"/>
    </row>
    <row r="15" spans="1:13" x14ac:dyDescent="0.15">
      <c r="A15" s="41"/>
      <c r="B15" s="12">
        <v>24</v>
      </c>
      <c r="C15" s="38" t="s">
        <v>17</v>
      </c>
      <c r="D15" s="38"/>
      <c r="E15" s="15">
        <f>VLOOKUP(C15,RA!B18:D50,3,0)</f>
        <v>500697.826</v>
      </c>
      <c r="F15" s="25">
        <f>VLOOKUP(C15,RA!B19:I54,8,0)</f>
        <v>44924.083700000003</v>
      </c>
      <c r="G15" s="16">
        <f t="shared" si="0"/>
        <v>455773.74229999998</v>
      </c>
      <c r="H15" s="27">
        <f>RA!J19</f>
        <v>8.9722945391817994</v>
      </c>
      <c r="I15" s="20">
        <f>VLOOKUP(B15,RMS!B:D,3,FALSE)</f>
        <v>500697.84413076902</v>
      </c>
      <c r="J15" s="21">
        <f>VLOOKUP(B15,RMS!B:E,4,FALSE)</f>
        <v>455773.742831624</v>
      </c>
      <c r="K15" s="22">
        <f t="shared" si="1"/>
        <v>-1.8130769021809101E-2</v>
      </c>
      <c r="L15" s="22">
        <f t="shared" si="2"/>
        <v>-5.3162401309236884E-4</v>
      </c>
      <c r="M15" s="36"/>
    </row>
    <row r="16" spans="1:13" x14ac:dyDescent="0.15">
      <c r="A16" s="41"/>
      <c r="B16" s="12">
        <v>25</v>
      </c>
      <c r="C16" s="38" t="s">
        <v>18</v>
      </c>
      <c r="D16" s="38"/>
      <c r="E16" s="15">
        <f>VLOOKUP(C16,RA!B20:D51,3,0)</f>
        <v>983283.74250000005</v>
      </c>
      <c r="F16" s="25">
        <f>VLOOKUP(C16,RA!B20:I55,8,0)</f>
        <v>67375.027900000001</v>
      </c>
      <c r="G16" s="16">
        <f t="shared" si="0"/>
        <v>915908.71460000006</v>
      </c>
      <c r="H16" s="27">
        <f>RA!J20</f>
        <v>6.8520433103774199</v>
      </c>
      <c r="I16" s="20">
        <f>VLOOKUP(B16,RMS!B:D,3,FALSE)</f>
        <v>983283.66249999998</v>
      </c>
      <c r="J16" s="21">
        <f>VLOOKUP(B16,RMS!B:E,4,FALSE)</f>
        <v>915908.71459999995</v>
      </c>
      <c r="K16" s="22">
        <f t="shared" si="1"/>
        <v>8.0000000074505806E-2</v>
      </c>
      <c r="L16" s="22">
        <f t="shared" si="2"/>
        <v>0</v>
      </c>
      <c r="M16" s="36"/>
    </row>
    <row r="17" spans="1:13" x14ac:dyDescent="0.15">
      <c r="A17" s="41"/>
      <c r="B17" s="12">
        <v>26</v>
      </c>
      <c r="C17" s="38" t="s">
        <v>19</v>
      </c>
      <c r="D17" s="38"/>
      <c r="E17" s="15">
        <f>VLOOKUP(C17,RA!B20:D52,3,0)</f>
        <v>479179.51530000003</v>
      </c>
      <c r="F17" s="25">
        <f>VLOOKUP(C17,RA!B21:I56,8,0)</f>
        <v>32681.067899999998</v>
      </c>
      <c r="G17" s="16">
        <f t="shared" si="0"/>
        <v>446498.4474</v>
      </c>
      <c r="H17" s="27">
        <f>RA!J21</f>
        <v>6.8202138982379799</v>
      </c>
      <c r="I17" s="20">
        <f>VLOOKUP(B17,RMS!B:D,3,FALSE)</f>
        <v>479179.49976544903</v>
      </c>
      <c r="J17" s="21">
        <f>VLOOKUP(B17,RMS!B:E,4,FALSE)</f>
        <v>446498.447374087</v>
      </c>
      <c r="K17" s="22">
        <f t="shared" si="1"/>
        <v>1.5534550999291241E-2</v>
      </c>
      <c r="L17" s="22">
        <f t="shared" si="2"/>
        <v>2.5913002900779247E-5</v>
      </c>
      <c r="M17" s="36"/>
    </row>
    <row r="18" spans="1:13" x14ac:dyDescent="0.15">
      <c r="A18" s="41"/>
      <c r="B18" s="12">
        <v>27</v>
      </c>
      <c r="C18" s="38" t="s">
        <v>20</v>
      </c>
      <c r="D18" s="38"/>
      <c r="E18" s="15">
        <f>VLOOKUP(C18,RA!B22:D53,3,0)</f>
        <v>1191939.0020999999</v>
      </c>
      <c r="F18" s="25">
        <f>VLOOKUP(C18,RA!B22:I57,8,0)</f>
        <v>123953.724</v>
      </c>
      <c r="G18" s="16">
        <f t="shared" si="0"/>
        <v>1067985.2781</v>
      </c>
      <c r="H18" s="27">
        <f>RA!J22</f>
        <v>10.399334511381401</v>
      </c>
      <c r="I18" s="20">
        <f>VLOOKUP(B18,RMS!B:D,3,FALSE)</f>
        <v>1191939.3025666701</v>
      </c>
      <c r="J18" s="21">
        <f>VLOOKUP(B18,RMS!B:E,4,FALSE)</f>
        <v>1067985.2793000001</v>
      </c>
      <c r="K18" s="22">
        <f t="shared" si="1"/>
        <v>-0.30046667018905282</v>
      </c>
      <c r="L18" s="22">
        <f t="shared" si="2"/>
        <v>-1.2000000569969416E-3</v>
      </c>
      <c r="M18" s="36"/>
    </row>
    <row r="19" spans="1:13" x14ac:dyDescent="0.15">
      <c r="A19" s="41"/>
      <c r="B19" s="12">
        <v>29</v>
      </c>
      <c r="C19" s="38" t="s">
        <v>21</v>
      </c>
      <c r="D19" s="38"/>
      <c r="E19" s="15">
        <f>VLOOKUP(C19,RA!B22:D54,3,0)</f>
        <v>2657265.5164999999</v>
      </c>
      <c r="F19" s="25">
        <f>VLOOKUP(C19,RA!B23:I58,8,0)</f>
        <v>102763.9022</v>
      </c>
      <c r="G19" s="16">
        <f t="shared" si="0"/>
        <v>2554501.6143</v>
      </c>
      <c r="H19" s="27">
        <f>RA!J23</f>
        <v>3.8672801630811402</v>
      </c>
      <c r="I19" s="20">
        <f>VLOOKUP(B19,RMS!B:D,3,FALSE)</f>
        <v>2657266.6339324801</v>
      </c>
      <c r="J19" s="21">
        <f>VLOOKUP(B19,RMS!B:E,4,FALSE)</f>
        <v>2554501.6515453001</v>
      </c>
      <c r="K19" s="22">
        <f t="shared" si="1"/>
        <v>-1.117432480212301</v>
      </c>
      <c r="L19" s="22">
        <f t="shared" si="2"/>
        <v>-3.7245300132781267E-2</v>
      </c>
      <c r="M19" s="36"/>
    </row>
    <row r="20" spans="1:13" x14ac:dyDescent="0.15">
      <c r="A20" s="41"/>
      <c r="B20" s="12">
        <v>31</v>
      </c>
      <c r="C20" s="38" t="s">
        <v>22</v>
      </c>
      <c r="D20" s="38"/>
      <c r="E20" s="15">
        <f>VLOOKUP(C20,RA!B24:D55,3,0)</f>
        <v>302592.8823</v>
      </c>
      <c r="F20" s="25">
        <f>VLOOKUP(C20,RA!B24:I59,8,0)</f>
        <v>54053.984499999999</v>
      </c>
      <c r="G20" s="16">
        <f t="shared" si="0"/>
        <v>248538.89780000001</v>
      </c>
      <c r="H20" s="27">
        <f>RA!J24</f>
        <v>17.863600785694999</v>
      </c>
      <c r="I20" s="20">
        <f>VLOOKUP(B20,RMS!B:D,3,FALSE)</f>
        <v>302592.82985386101</v>
      </c>
      <c r="J20" s="21">
        <f>VLOOKUP(B20,RMS!B:E,4,FALSE)</f>
        <v>248538.888337112</v>
      </c>
      <c r="K20" s="22">
        <f t="shared" si="1"/>
        <v>5.244613898685202E-2</v>
      </c>
      <c r="L20" s="22">
        <f t="shared" si="2"/>
        <v>9.4628880033269525E-3</v>
      </c>
      <c r="M20" s="36"/>
    </row>
    <row r="21" spans="1:13" x14ac:dyDescent="0.15">
      <c r="A21" s="41"/>
      <c r="B21" s="12">
        <v>32</v>
      </c>
      <c r="C21" s="38" t="s">
        <v>23</v>
      </c>
      <c r="D21" s="38"/>
      <c r="E21" s="15">
        <f>VLOOKUP(C21,RA!B24:D56,3,0)</f>
        <v>275703.64429999999</v>
      </c>
      <c r="F21" s="25">
        <f>VLOOKUP(C21,RA!B25:I60,8,0)</f>
        <v>8386.1483000000007</v>
      </c>
      <c r="G21" s="16">
        <f t="shared" si="0"/>
        <v>267317.49599999998</v>
      </c>
      <c r="H21" s="27">
        <f>RA!J25</f>
        <v>3.04172558955181</v>
      </c>
      <c r="I21" s="20">
        <f>VLOOKUP(B21,RMS!B:D,3,FALSE)</f>
        <v>275703.65535635699</v>
      </c>
      <c r="J21" s="21">
        <f>VLOOKUP(B21,RMS!B:E,4,FALSE)</f>
        <v>267317.48851788603</v>
      </c>
      <c r="K21" s="22">
        <f t="shared" si="1"/>
        <v>-1.1056357005145401E-2</v>
      </c>
      <c r="L21" s="22">
        <f t="shared" si="2"/>
        <v>7.482113956939429E-3</v>
      </c>
      <c r="M21" s="36"/>
    </row>
    <row r="22" spans="1:13" x14ac:dyDescent="0.15">
      <c r="A22" s="41"/>
      <c r="B22" s="12">
        <v>33</v>
      </c>
      <c r="C22" s="38" t="s">
        <v>24</v>
      </c>
      <c r="D22" s="38"/>
      <c r="E22" s="15">
        <f>VLOOKUP(C22,RA!B26:D57,3,0)</f>
        <v>546280.54200000002</v>
      </c>
      <c r="F22" s="25">
        <f>VLOOKUP(C22,RA!B26:I61,8,0)</f>
        <v>101015.30100000001</v>
      </c>
      <c r="G22" s="16">
        <f t="shared" si="0"/>
        <v>445265.24100000004</v>
      </c>
      <c r="H22" s="27">
        <f>RA!J26</f>
        <v>18.491469718136099</v>
      </c>
      <c r="I22" s="20">
        <f>VLOOKUP(B22,RMS!B:D,3,FALSE)</f>
        <v>546280.54166939005</v>
      </c>
      <c r="J22" s="21">
        <f>VLOOKUP(B22,RMS!B:E,4,FALSE)</f>
        <v>445265.37579673901</v>
      </c>
      <c r="K22" s="22">
        <f t="shared" si="1"/>
        <v>3.3060996793210506E-4</v>
      </c>
      <c r="L22" s="22">
        <f t="shared" si="2"/>
        <v>-0.13479673897381872</v>
      </c>
      <c r="M22" s="36"/>
    </row>
    <row r="23" spans="1:13" x14ac:dyDescent="0.15">
      <c r="A23" s="41"/>
      <c r="B23" s="12">
        <v>34</v>
      </c>
      <c r="C23" s="38" t="s">
        <v>25</v>
      </c>
      <c r="D23" s="38"/>
      <c r="E23" s="15">
        <f>VLOOKUP(C23,RA!B26:D58,3,0)</f>
        <v>317514.04619999998</v>
      </c>
      <c r="F23" s="25">
        <f>VLOOKUP(C23,RA!B27:I62,8,0)</f>
        <v>105893.5068</v>
      </c>
      <c r="G23" s="16">
        <f t="shared" si="0"/>
        <v>211620.53939999998</v>
      </c>
      <c r="H23" s="27">
        <f>RA!J27</f>
        <v>33.350810166457499</v>
      </c>
      <c r="I23" s="20">
        <f>VLOOKUP(B23,RMS!B:D,3,FALSE)</f>
        <v>317513.98991667002</v>
      </c>
      <c r="J23" s="21">
        <f>VLOOKUP(B23,RMS!B:E,4,FALSE)</f>
        <v>211620.55027422</v>
      </c>
      <c r="K23" s="22">
        <f t="shared" si="1"/>
        <v>5.6283329962752759E-2</v>
      </c>
      <c r="L23" s="22">
        <f t="shared" si="2"/>
        <v>-1.0874220024561509E-2</v>
      </c>
      <c r="M23" s="36"/>
    </row>
    <row r="24" spans="1:13" x14ac:dyDescent="0.15">
      <c r="A24" s="41"/>
      <c r="B24" s="12">
        <v>35</v>
      </c>
      <c r="C24" s="38" t="s">
        <v>26</v>
      </c>
      <c r="D24" s="38"/>
      <c r="E24" s="15">
        <f>VLOOKUP(C24,RA!B28:D59,3,0)</f>
        <v>991413.86259999999</v>
      </c>
      <c r="F24" s="25">
        <f>VLOOKUP(C24,RA!B28:I63,8,0)</f>
        <v>11139.840399999999</v>
      </c>
      <c r="G24" s="16">
        <f t="shared" si="0"/>
        <v>980274.02220000001</v>
      </c>
      <c r="H24" s="27">
        <f>RA!J28</f>
        <v>1.1236316961299699</v>
      </c>
      <c r="I24" s="20">
        <f>VLOOKUP(B24,RMS!B:D,3,FALSE)</f>
        <v>991413.86257876095</v>
      </c>
      <c r="J24" s="21">
        <f>VLOOKUP(B24,RMS!B:E,4,FALSE)</f>
        <v>980274.02273362805</v>
      </c>
      <c r="K24" s="22">
        <f t="shared" si="1"/>
        <v>2.1239044144749641E-5</v>
      </c>
      <c r="L24" s="22">
        <f t="shared" si="2"/>
        <v>-5.3362804464995861E-4</v>
      </c>
      <c r="M24" s="36"/>
    </row>
    <row r="25" spans="1:13" x14ac:dyDescent="0.15">
      <c r="A25" s="41"/>
      <c r="B25" s="12">
        <v>36</v>
      </c>
      <c r="C25" s="38" t="s">
        <v>27</v>
      </c>
      <c r="D25" s="38"/>
      <c r="E25" s="15">
        <f>VLOOKUP(C25,RA!B28:D60,3,0)</f>
        <v>687041.21059999999</v>
      </c>
      <c r="F25" s="25">
        <f>VLOOKUP(C25,RA!B29:I64,8,0)</f>
        <v>91565.508000000002</v>
      </c>
      <c r="G25" s="16">
        <f t="shared" si="0"/>
        <v>595475.70259999996</v>
      </c>
      <c r="H25" s="27">
        <f>RA!J29</f>
        <v>13.327513195319799</v>
      </c>
      <c r="I25" s="20">
        <f>VLOOKUP(B25,RMS!B:D,3,FALSE)</f>
        <v>687041.20874159294</v>
      </c>
      <c r="J25" s="21">
        <f>VLOOKUP(B25,RMS!B:E,4,FALSE)</f>
        <v>595475.67996081302</v>
      </c>
      <c r="K25" s="22">
        <f t="shared" si="1"/>
        <v>1.8584070494398475E-3</v>
      </c>
      <c r="L25" s="22">
        <f t="shared" si="2"/>
        <v>2.2639186936430633E-2</v>
      </c>
      <c r="M25" s="36"/>
    </row>
    <row r="26" spans="1:13" x14ac:dyDescent="0.15">
      <c r="A26" s="41"/>
      <c r="B26" s="12">
        <v>37</v>
      </c>
      <c r="C26" s="38" t="s">
        <v>28</v>
      </c>
      <c r="D26" s="38"/>
      <c r="E26" s="15">
        <f>VLOOKUP(C26,RA!B30:D61,3,0)</f>
        <v>1309875.3252999999</v>
      </c>
      <c r="F26" s="25">
        <f>VLOOKUP(C26,RA!B30:I65,8,0)</f>
        <v>102165.7484</v>
      </c>
      <c r="G26" s="16">
        <f t="shared" si="0"/>
        <v>1207709.5769</v>
      </c>
      <c r="H26" s="27">
        <f>RA!J30</f>
        <v>7.7996543966198502</v>
      </c>
      <c r="I26" s="20">
        <f>VLOOKUP(B26,RMS!B:D,3,FALSE)</f>
        <v>1309875.3820495601</v>
      </c>
      <c r="J26" s="21">
        <f>VLOOKUP(B26,RMS!B:E,4,FALSE)</f>
        <v>1207709.58184948</v>
      </c>
      <c r="K26" s="22">
        <f t="shared" si="1"/>
        <v>-5.6749560171738267E-2</v>
      </c>
      <c r="L26" s="22">
        <f t="shared" si="2"/>
        <v>-4.9494800623506308E-3</v>
      </c>
      <c r="M26" s="36"/>
    </row>
    <row r="27" spans="1:13" x14ac:dyDescent="0.15">
      <c r="A27" s="41"/>
      <c r="B27" s="12">
        <v>38</v>
      </c>
      <c r="C27" s="38" t="s">
        <v>29</v>
      </c>
      <c r="D27" s="38"/>
      <c r="E27" s="15">
        <f>VLOOKUP(C27,RA!B30:D62,3,0)</f>
        <v>1051764.4779999999</v>
      </c>
      <c r="F27" s="25">
        <f>VLOOKUP(C27,RA!B31:I66,8,0)</f>
        <v>4607.5261</v>
      </c>
      <c r="G27" s="16">
        <f t="shared" si="0"/>
        <v>1047156.9518999999</v>
      </c>
      <c r="H27" s="27">
        <f>RA!J31</f>
        <v>0.438075842679296</v>
      </c>
      <c r="I27" s="20">
        <f>VLOOKUP(B27,RMS!B:D,3,FALSE)</f>
        <v>1051764.4980451299</v>
      </c>
      <c r="J27" s="21">
        <f>VLOOKUP(B27,RMS!B:E,4,FALSE)</f>
        <v>1047156.95381062</v>
      </c>
      <c r="K27" s="22">
        <f t="shared" si="1"/>
        <v>-2.0045130047947168E-2</v>
      </c>
      <c r="L27" s="22">
        <f t="shared" si="2"/>
        <v>-1.9106201361864805E-3</v>
      </c>
      <c r="M27" s="36"/>
    </row>
    <row r="28" spans="1:13" x14ac:dyDescent="0.15">
      <c r="A28" s="41"/>
      <c r="B28" s="12">
        <v>39</v>
      </c>
      <c r="C28" s="38" t="s">
        <v>30</v>
      </c>
      <c r="D28" s="38"/>
      <c r="E28" s="15">
        <f>VLOOKUP(C28,RA!B32:D63,3,0)</f>
        <v>141595.72690000001</v>
      </c>
      <c r="F28" s="25">
        <f>VLOOKUP(C28,RA!B32:I67,8,0)</f>
        <v>38450.584699999999</v>
      </c>
      <c r="G28" s="16">
        <f t="shared" si="0"/>
        <v>103145.1422</v>
      </c>
      <c r="H28" s="27">
        <f>RA!J32</f>
        <v>27.155187195130001</v>
      </c>
      <c r="I28" s="20">
        <f>VLOOKUP(B28,RMS!B:D,3,FALSE)</f>
        <v>141595.583171871</v>
      </c>
      <c r="J28" s="21">
        <f>VLOOKUP(B28,RMS!B:E,4,FALSE)</f>
        <v>103145.12803342201</v>
      </c>
      <c r="K28" s="22">
        <f t="shared" si="1"/>
        <v>0.14372812901274301</v>
      </c>
      <c r="L28" s="22">
        <f t="shared" si="2"/>
        <v>1.4166577995638363E-2</v>
      </c>
      <c r="M28" s="36"/>
    </row>
    <row r="29" spans="1:13" x14ac:dyDescent="0.15">
      <c r="A29" s="41"/>
      <c r="B29" s="12">
        <v>40</v>
      </c>
      <c r="C29" s="38" t="s">
        <v>31</v>
      </c>
      <c r="D29" s="38"/>
      <c r="E29" s="15">
        <f>VLOOKUP(C29,RA!B32:D64,3,0)</f>
        <v>0</v>
      </c>
      <c r="F29" s="25">
        <f>VLOOKUP(C29,RA!B33:I68,8,0)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6"/>
    </row>
    <row r="30" spans="1:13" x14ac:dyDescent="0.15">
      <c r="A30" s="41"/>
      <c r="B30" s="12">
        <v>41</v>
      </c>
      <c r="C30" s="38" t="s">
        <v>36</v>
      </c>
      <c r="D30" s="38"/>
      <c r="E30" s="15">
        <f>VLOOKUP(C30,RA!B34:D65,3,0)</f>
        <v>0</v>
      </c>
      <c r="F30" s="25">
        <f>VLOOKUP(C30,RA!B34:I69,8,0)</f>
        <v>0</v>
      </c>
      <c r="G30" s="16">
        <f t="shared" si="0"/>
        <v>0</v>
      </c>
      <c r="H30" s="27">
        <f>RA!J34</f>
        <v>0</v>
      </c>
      <c r="I30" s="20">
        <v>0</v>
      </c>
      <c r="J30" s="21">
        <v>0</v>
      </c>
      <c r="K30" s="22">
        <f t="shared" si="1"/>
        <v>0</v>
      </c>
      <c r="L30" s="22">
        <f t="shared" si="2"/>
        <v>0</v>
      </c>
      <c r="M30" s="36"/>
    </row>
    <row r="31" spans="1:13" x14ac:dyDescent="0.15">
      <c r="A31" s="41"/>
      <c r="B31" s="12">
        <v>42</v>
      </c>
      <c r="C31" s="38" t="s">
        <v>32</v>
      </c>
      <c r="D31" s="38"/>
      <c r="E31" s="15">
        <f>VLOOKUP(C31,RA!B34:D66,3,0)</f>
        <v>171434.25039999999</v>
      </c>
      <c r="F31" s="25">
        <f>VLOOKUP(C31,RA!B35:I70,8,0)</f>
        <v>16862.897700000001</v>
      </c>
      <c r="G31" s="16">
        <f t="shared" si="0"/>
        <v>154571.35269999999</v>
      </c>
      <c r="H31" s="27">
        <f>RA!J35</f>
        <v>9.8363644724753296</v>
      </c>
      <c r="I31" s="20">
        <f>VLOOKUP(B31,RMS!B:D,3,FALSE)</f>
        <v>171434.2501</v>
      </c>
      <c r="J31" s="21">
        <f>VLOOKUP(B31,RMS!B:E,4,FALSE)</f>
        <v>154571.33859999999</v>
      </c>
      <c r="K31" s="22">
        <f t="shared" si="1"/>
        <v>2.9999998514540493E-4</v>
      </c>
      <c r="L31" s="22">
        <f t="shared" si="2"/>
        <v>1.4100000000325963E-2</v>
      </c>
      <c r="M31" s="36"/>
    </row>
    <row r="32" spans="1:13" x14ac:dyDescent="0.15">
      <c r="A32" s="41"/>
      <c r="B32" s="12">
        <v>71</v>
      </c>
      <c r="C32" s="38" t="s">
        <v>37</v>
      </c>
      <c r="D32" s="38"/>
      <c r="E32" s="15">
        <f>VLOOKUP(C32,RA!B36:D67,3,0)</f>
        <v>0</v>
      </c>
      <c r="F32" s="25">
        <f>VLOOKUP(C32,RA!B36:I71,8,0)</f>
        <v>0</v>
      </c>
      <c r="G32" s="16">
        <f t="shared" si="0"/>
        <v>0</v>
      </c>
      <c r="H32" s="27">
        <f>RA!J36</f>
        <v>0</v>
      </c>
      <c r="I32" s="20">
        <v>0</v>
      </c>
      <c r="J32" s="21">
        <v>0</v>
      </c>
      <c r="K32" s="22">
        <f t="shared" si="1"/>
        <v>0</v>
      </c>
      <c r="L32" s="22">
        <f t="shared" si="2"/>
        <v>0</v>
      </c>
      <c r="M32" s="36"/>
    </row>
    <row r="33" spans="1:13" x14ac:dyDescent="0.15">
      <c r="A33" s="41"/>
      <c r="B33" s="12">
        <v>72</v>
      </c>
      <c r="C33" s="38" t="s">
        <v>38</v>
      </c>
      <c r="D33" s="38"/>
      <c r="E33" s="15">
        <f>VLOOKUP(C33,RA!B37:D68,3,0)</f>
        <v>0</v>
      </c>
      <c r="F33" s="25">
        <f>VLOOKUP(C33,RA!B37:I72,8,0)</f>
        <v>0</v>
      </c>
      <c r="G33" s="16">
        <f t="shared" si="0"/>
        <v>0</v>
      </c>
      <c r="H33" s="27">
        <f>RA!J37</f>
        <v>0</v>
      </c>
      <c r="I33" s="20">
        <v>0</v>
      </c>
      <c r="J33" s="21">
        <v>0</v>
      </c>
      <c r="K33" s="22">
        <f t="shared" si="1"/>
        <v>0</v>
      </c>
      <c r="L33" s="22">
        <f t="shared" si="2"/>
        <v>0</v>
      </c>
      <c r="M33" s="36"/>
    </row>
    <row r="34" spans="1:13" x14ac:dyDescent="0.15">
      <c r="A34" s="41"/>
      <c r="B34" s="12">
        <v>73</v>
      </c>
      <c r="C34" s="38" t="s">
        <v>39</v>
      </c>
      <c r="D34" s="38"/>
      <c r="E34" s="15">
        <f>VLOOKUP(C34,RA!B38:D69,3,0)</f>
        <v>0</v>
      </c>
      <c r="F34" s="25">
        <f>VLOOKUP(C34,RA!B38:I73,8,0)</f>
        <v>0</v>
      </c>
      <c r="G34" s="16">
        <f t="shared" si="0"/>
        <v>0</v>
      </c>
      <c r="H34" s="27">
        <f>RA!J38</f>
        <v>0</v>
      </c>
      <c r="I34" s="20">
        <v>0</v>
      </c>
      <c r="J34" s="21">
        <v>0</v>
      </c>
      <c r="K34" s="22">
        <f t="shared" si="1"/>
        <v>0</v>
      </c>
      <c r="L34" s="22">
        <f t="shared" si="2"/>
        <v>0</v>
      </c>
      <c r="M34" s="36"/>
    </row>
    <row r="35" spans="1:13" x14ac:dyDescent="0.15">
      <c r="A35" s="41"/>
      <c r="B35" s="12">
        <v>75</v>
      </c>
      <c r="C35" s="38" t="s">
        <v>33</v>
      </c>
      <c r="D35" s="38"/>
      <c r="E35" s="15">
        <f>VLOOKUP(C35,RA!B8:D70,3,0)</f>
        <v>287224.78600000002</v>
      </c>
      <c r="F35" s="25">
        <f>VLOOKUP(C35,RA!B8:I74,8,0)</f>
        <v>15696.844800000001</v>
      </c>
      <c r="G35" s="16">
        <f t="shared" si="0"/>
        <v>271527.9412</v>
      </c>
      <c r="H35" s="27">
        <f>RA!J39</f>
        <v>5.4650035669275399</v>
      </c>
      <c r="I35" s="20">
        <f>VLOOKUP(B35,RMS!B:D,3,FALSE)</f>
        <v>287224.78632478602</v>
      </c>
      <c r="J35" s="21">
        <f>VLOOKUP(B35,RMS!B:E,4,FALSE)</f>
        <v>271527.94017094001</v>
      </c>
      <c r="K35" s="22">
        <f t="shared" si="1"/>
        <v>-3.2478600041940808E-4</v>
      </c>
      <c r="L35" s="22">
        <f t="shared" si="2"/>
        <v>1.0290599893778563E-3</v>
      </c>
      <c r="M35" s="36"/>
    </row>
    <row r="36" spans="1:13" x14ac:dyDescent="0.15">
      <c r="A36" s="41"/>
      <c r="B36" s="12">
        <v>76</v>
      </c>
      <c r="C36" s="38" t="s">
        <v>34</v>
      </c>
      <c r="D36" s="38"/>
      <c r="E36" s="15">
        <f>VLOOKUP(C36,RA!B8:D71,3,0)</f>
        <v>352995.05339999998</v>
      </c>
      <c r="F36" s="25">
        <f>VLOOKUP(C36,RA!B8:I75,8,0)</f>
        <v>18448.103800000001</v>
      </c>
      <c r="G36" s="16">
        <f t="shared" si="0"/>
        <v>334546.94959999999</v>
      </c>
      <c r="H36" s="27">
        <f>RA!J40</f>
        <v>5.2261649624578004</v>
      </c>
      <c r="I36" s="20">
        <f>VLOOKUP(B36,RMS!B:D,3,FALSE)</f>
        <v>352995.04681965802</v>
      </c>
      <c r="J36" s="21">
        <f>VLOOKUP(B36,RMS!B:E,4,FALSE)</f>
        <v>334546.95043760701</v>
      </c>
      <c r="K36" s="22">
        <f t="shared" si="1"/>
        <v>6.5803419565781951E-3</v>
      </c>
      <c r="L36" s="22">
        <f t="shared" si="2"/>
        <v>-8.3760701818391681E-4</v>
      </c>
      <c r="M36" s="36"/>
    </row>
    <row r="37" spans="1:13" x14ac:dyDescent="0.15">
      <c r="A37" s="41"/>
      <c r="B37" s="12">
        <v>77</v>
      </c>
      <c r="C37" s="38" t="s">
        <v>40</v>
      </c>
      <c r="D37" s="38"/>
      <c r="E37" s="15">
        <f>VLOOKUP(C37,RA!B9:D72,3,0)</f>
        <v>0</v>
      </c>
      <c r="F37" s="25">
        <f>VLOOKUP(C37,RA!B9:I76,8,0)</f>
        <v>0</v>
      </c>
      <c r="G37" s="16">
        <f t="shared" si="0"/>
        <v>0</v>
      </c>
      <c r="H37" s="27">
        <f>RA!J41</f>
        <v>0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  <c r="M37" s="36"/>
    </row>
    <row r="38" spans="1:13" x14ac:dyDescent="0.15">
      <c r="A38" s="41"/>
      <c r="B38" s="12">
        <v>78</v>
      </c>
      <c r="C38" s="38" t="s">
        <v>41</v>
      </c>
      <c r="D38" s="38"/>
      <c r="E38" s="15">
        <f>VLOOKUP(C38,RA!B10:D73,3,0)</f>
        <v>0</v>
      </c>
      <c r="F38" s="25">
        <f>VLOOKUP(C38,RA!B10:I77,8,0)</f>
        <v>0</v>
      </c>
      <c r="G38" s="16">
        <f t="shared" si="0"/>
        <v>0</v>
      </c>
      <c r="H38" s="27">
        <f>RA!J42</f>
        <v>0</v>
      </c>
      <c r="I38" s="20">
        <v>0</v>
      </c>
      <c r="J38" s="21">
        <v>0</v>
      </c>
      <c r="K38" s="22">
        <f t="shared" si="1"/>
        <v>0</v>
      </c>
      <c r="L38" s="22">
        <f t="shared" si="2"/>
        <v>0</v>
      </c>
      <c r="M38" s="36"/>
    </row>
    <row r="39" spans="1:13" s="34" customFormat="1" x14ac:dyDescent="0.15">
      <c r="A39" s="41"/>
      <c r="B39" s="12">
        <v>9101</v>
      </c>
      <c r="C39" s="38" t="s">
        <v>72</v>
      </c>
      <c r="D39" s="38"/>
      <c r="E39" s="15">
        <f>VLOOKUP(C39,RA!B11:D74,3,0)</f>
        <v>0</v>
      </c>
      <c r="F39" s="25">
        <f>VLOOKUP(C39,RA!B11:I78,8,0)</f>
        <v>0</v>
      </c>
      <c r="G39" s="16">
        <f t="shared" si="0"/>
        <v>0</v>
      </c>
      <c r="H39" s="27">
        <f>RA!J43</f>
        <v>0</v>
      </c>
      <c r="I39" s="20">
        <v>0</v>
      </c>
      <c r="J39" s="21">
        <v>0</v>
      </c>
      <c r="K39" s="22">
        <f t="shared" si="1"/>
        <v>0</v>
      </c>
      <c r="L39" s="22">
        <f t="shared" si="2"/>
        <v>0</v>
      </c>
      <c r="M39" s="36"/>
    </row>
    <row r="40" spans="1:13" x14ac:dyDescent="0.15">
      <c r="A40" s="41"/>
      <c r="B40" s="12">
        <v>99</v>
      </c>
      <c r="C40" s="38" t="s">
        <v>35</v>
      </c>
      <c r="D40" s="38"/>
      <c r="E40" s="15">
        <f>VLOOKUP(C40,RA!B8:D74,3,0)</f>
        <v>37741.305500000002</v>
      </c>
      <c r="F40" s="25">
        <f>VLOOKUP(C40,RA!B8:I78,8,0)</f>
        <v>4649.1184999999996</v>
      </c>
      <c r="G40" s="16">
        <f t="shared" si="0"/>
        <v>33092.187000000005</v>
      </c>
      <c r="H40" s="27">
        <f>RA!J43</f>
        <v>0</v>
      </c>
      <c r="I40" s="20">
        <f>VLOOKUP(B40,RMS!B:D,3,FALSE)</f>
        <v>37741.305498827598</v>
      </c>
      <c r="J40" s="21">
        <f>VLOOKUP(B40,RMS!B:E,4,FALSE)</f>
        <v>33092.186748354899</v>
      </c>
      <c r="K40" s="22">
        <f t="shared" si="1"/>
        <v>1.1724041542038321E-6</v>
      </c>
      <c r="L40" s="22">
        <f t="shared" si="2"/>
        <v>2.516451058909297E-4</v>
      </c>
      <c r="M40" s="36"/>
    </row>
  </sheetData>
  <mergeCells count="40">
    <mergeCell ref="C38:D38"/>
    <mergeCell ref="C29:D29"/>
    <mergeCell ref="C27:D27"/>
    <mergeCell ref="C28:D28"/>
    <mergeCell ref="C23:D23"/>
    <mergeCell ref="C24:D24"/>
    <mergeCell ref="C25:D25"/>
    <mergeCell ref="C26:D26"/>
    <mergeCell ref="C21:D21"/>
    <mergeCell ref="C2:D2"/>
    <mergeCell ref="C4:D4"/>
    <mergeCell ref="C5:D5"/>
    <mergeCell ref="C6:D6"/>
    <mergeCell ref="C7:D7"/>
    <mergeCell ref="A3:D3"/>
    <mergeCell ref="A4:A40"/>
    <mergeCell ref="C30:D30"/>
    <mergeCell ref="C31:D31"/>
    <mergeCell ref="C32:D32"/>
    <mergeCell ref="C33:D33"/>
    <mergeCell ref="C34:D34"/>
    <mergeCell ref="C35:D35"/>
    <mergeCell ref="C36:D36"/>
    <mergeCell ref="C37:D37"/>
    <mergeCell ref="C39:D39"/>
    <mergeCell ref="C40:D40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</mergeCells>
  <phoneticPr fontId="23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4"/>
  <sheetViews>
    <sheetView workbookViewId="0">
      <selection activeCell="E8" sqref="E8"/>
    </sheetView>
  </sheetViews>
  <sheetFormatPr defaultRowHeight="11.25" x14ac:dyDescent="0.15"/>
  <cols>
    <col min="1" max="1" width="7.75" style="35" customWidth="1"/>
    <col min="2" max="3" width="9" style="35"/>
    <col min="4" max="4" width="11.5" style="35" bestFit="1" customWidth="1"/>
    <col min="5" max="5" width="10.5" style="35" bestFit="1" customWidth="1"/>
    <col min="6" max="7" width="12.25" style="35" bestFit="1" customWidth="1"/>
    <col min="8" max="8" width="9" style="35"/>
    <col min="9" max="9" width="12.25" style="35" bestFit="1" customWidth="1"/>
    <col min="10" max="10" width="9" style="35"/>
    <col min="11" max="11" width="12.25" style="35" bestFit="1" customWidth="1"/>
    <col min="12" max="12" width="10.5" style="35" bestFit="1" customWidth="1"/>
    <col min="13" max="13" width="12.25" style="35" bestFit="1" customWidth="1"/>
    <col min="14" max="15" width="13.875" style="35" bestFit="1" customWidth="1"/>
    <col min="16" max="17" width="9.25" style="35" bestFit="1" customWidth="1"/>
    <col min="18" max="18" width="10.5" style="35" bestFit="1" customWidth="1"/>
    <col min="19" max="20" width="9" style="35"/>
    <col min="21" max="21" width="10.5" style="35" bestFit="1" customWidth="1"/>
    <col min="22" max="22" width="36" style="35" bestFit="1" customWidth="1"/>
    <col min="23" max="16384" width="9" style="35"/>
  </cols>
  <sheetData>
    <row r="1" spans="1:23" ht="12.75" x14ac:dyDescent="0.2">
      <c r="A1" s="42"/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56" t="s">
        <v>47</v>
      </c>
      <c r="W1" s="44"/>
    </row>
    <row r="2" spans="1:23" ht="12.75" x14ac:dyDescent="0.2">
      <c r="A2" s="42"/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56"/>
      <c r="W2" s="44"/>
    </row>
    <row r="3" spans="1:23" ht="23.25" thickBot="1" x14ac:dyDescent="0.2">
      <c r="A3" s="42"/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57" t="s">
        <v>48</v>
      </c>
      <c r="W3" s="44"/>
    </row>
    <row r="4" spans="1:23" ht="15" thickTop="1" thickBot="1" x14ac:dyDescent="0.2">
      <c r="A4" s="43"/>
      <c r="B4" s="43"/>
      <c r="C4" s="43"/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55"/>
      <c r="W4" s="44"/>
    </row>
    <row r="5" spans="1:23" ht="15" thickTop="1" thickBot="1" x14ac:dyDescent="0.25">
      <c r="A5" s="58"/>
      <c r="B5" s="59"/>
      <c r="C5" s="60"/>
      <c r="D5" s="61" t="s">
        <v>0</v>
      </c>
      <c r="E5" s="61" t="s">
        <v>60</v>
      </c>
      <c r="F5" s="61" t="s">
        <v>61</v>
      </c>
      <c r="G5" s="61" t="s">
        <v>49</v>
      </c>
      <c r="H5" s="61" t="s">
        <v>50</v>
      </c>
      <c r="I5" s="61" t="s">
        <v>1</v>
      </c>
      <c r="J5" s="61" t="s">
        <v>2</v>
      </c>
      <c r="K5" s="61" t="s">
        <v>51</v>
      </c>
      <c r="L5" s="61" t="s">
        <v>52</v>
      </c>
      <c r="M5" s="61" t="s">
        <v>53</v>
      </c>
      <c r="N5" s="61" t="s">
        <v>54</v>
      </c>
      <c r="O5" s="61" t="s">
        <v>55</v>
      </c>
      <c r="P5" s="61" t="s">
        <v>62</v>
      </c>
      <c r="Q5" s="61" t="s">
        <v>63</v>
      </c>
      <c r="R5" s="61" t="s">
        <v>56</v>
      </c>
      <c r="S5" s="61" t="s">
        <v>57</v>
      </c>
      <c r="T5" s="61" t="s">
        <v>58</v>
      </c>
      <c r="U5" s="62" t="s">
        <v>59</v>
      </c>
      <c r="V5" s="55"/>
      <c r="W5" s="55"/>
    </row>
    <row r="6" spans="1:23" ht="14.25" thickBot="1" x14ac:dyDescent="0.2">
      <c r="A6" s="63" t="s">
        <v>3</v>
      </c>
      <c r="B6" s="45" t="s">
        <v>4</v>
      </c>
      <c r="C6" s="46"/>
      <c r="D6" s="63"/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  <c r="P6" s="63"/>
      <c r="Q6" s="63"/>
      <c r="R6" s="63"/>
      <c r="S6" s="63"/>
      <c r="T6" s="63"/>
      <c r="U6" s="64"/>
      <c r="V6" s="55"/>
      <c r="W6" s="55"/>
    </row>
    <row r="7" spans="1:23" ht="14.25" thickBot="1" x14ac:dyDescent="0.2">
      <c r="A7" s="47" t="s">
        <v>5</v>
      </c>
      <c r="B7" s="48"/>
      <c r="C7" s="49"/>
      <c r="D7" s="65">
        <v>17293858.453400001</v>
      </c>
      <c r="E7" s="65">
        <v>21952084</v>
      </c>
      <c r="F7" s="66">
        <v>78.780030421713093</v>
      </c>
      <c r="G7" s="65">
        <v>15610670.244899999</v>
      </c>
      <c r="H7" s="66">
        <v>10.782293021978999</v>
      </c>
      <c r="I7" s="65">
        <v>1443369.2172999999</v>
      </c>
      <c r="J7" s="66">
        <v>8.3461375677920593</v>
      </c>
      <c r="K7" s="65">
        <v>1748332.8955000001</v>
      </c>
      <c r="L7" s="66">
        <v>11.199601734404601</v>
      </c>
      <c r="M7" s="66">
        <v>-0.174431127495765</v>
      </c>
      <c r="N7" s="65">
        <v>235102229.2229</v>
      </c>
      <c r="O7" s="65">
        <v>4452681307.3860998</v>
      </c>
      <c r="P7" s="65">
        <v>1028334</v>
      </c>
      <c r="Q7" s="65">
        <v>952708</v>
      </c>
      <c r="R7" s="66">
        <v>7.9380040893957098</v>
      </c>
      <c r="S7" s="65">
        <v>16.817355502589599</v>
      </c>
      <c r="T7" s="65">
        <v>16.473990005332201</v>
      </c>
      <c r="U7" s="67">
        <v>2.0417330013900501</v>
      </c>
      <c r="V7" s="55"/>
      <c r="W7" s="55"/>
    </row>
    <row r="8" spans="1:23" ht="14.25" thickBot="1" x14ac:dyDescent="0.2">
      <c r="A8" s="50">
        <v>41865</v>
      </c>
      <c r="B8" s="53" t="s">
        <v>6</v>
      </c>
      <c r="C8" s="54"/>
      <c r="D8" s="68">
        <v>588314.29169999994</v>
      </c>
      <c r="E8" s="68">
        <v>646425</v>
      </c>
      <c r="F8" s="69">
        <v>91.010448497505493</v>
      </c>
      <c r="G8" s="68">
        <v>455065.81679999997</v>
      </c>
      <c r="H8" s="69">
        <v>29.28114351392</v>
      </c>
      <c r="I8" s="68">
        <v>136370.99840000001</v>
      </c>
      <c r="J8" s="69">
        <v>23.179956755077399</v>
      </c>
      <c r="K8" s="68">
        <v>102444.1194</v>
      </c>
      <c r="L8" s="69">
        <v>22.511934673621901</v>
      </c>
      <c r="M8" s="69">
        <v>0.33117449004105598</v>
      </c>
      <c r="N8" s="68">
        <v>8053662.4587000003</v>
      </c>
      <c r="O8" s="68">
        <v>168692341.8865</v>
      </c>
      <c r="P8" s="68">
        <v>24924</v>
      </c>
      <c r="Q8" s="68">
        <v>22613</v>
      </c>
      <c r="R8" s="69">
        <v>10.219785079379101</v>
      </c>
      <c r="S8" s="68">
        <v>23.604328827635999</v>
      </c>
      <c r="T8" s="68">
        <v>24.113061805156299</v>
      </c>
      <c r="U8" s="70">
        <v>-2.15525288278769</v>
      </c>
      <c r="V8" s="55"/>
      <c r="W8" s="55"/>
    </row>
    <row r="9" spans="1:23" ht="12" customHeight="1" thickBot="1" x14ac:dyDescent="0.2">
      <c r="A9" s="51"/>
      <c r="B9" s="53" t="s">
        <v>7</v>
      </c>
      <c r="C9" s="54"/>
      <c r="D9" s="68">
        <v>120209.5889</v>
      </c>
      <c r="E9" s="68">
        <v>153570</v>
      </c>
      <c r="F9" s="69">
        <v>78.276739532460795</v>
      </c>
      <c r="G9" s="68">
        <v>114337.0634</v>
      </c>
      <c r="H9" s="69">
        <v>5.1361521149580396</v>
      </c>
      <c r="I9" s="68">
        <v>26211.412</v>
      </c>
      <c r="J9" s="69">
        <v>21.8047597033251</v>
      </c>
      <c r="K9" s="68">
        <v>22335.770799999998</v>
      </c>
      <c r="L9" s="69">
        <v>19.535022271702001</v>
      </c>
      <c r="M9" s="69">
        <v>0.173517235411459</v>
      </c>
      <c r="N9" s="68">
        <v>1522486.7268000001</v>
      </c>
      <c r="O9" s="68">
        <v>28670390.840300001</v>
      </c>
      <c r="P9" s="68">
        <v>6942</v>
      </c>
      <c r="Q9" s="68">
        <v>6448</v>
      </c>
      <c r="R9" s="69">
        <v>7.6612903225806503</v>
      </c>
      <c r="S9" s="68">
        <v>17.316276130797998</v>
      </c>
      <c r="T9" s="68">
        <v>17.621356606699798</v>
      </c>
      <c r="U9" s="70">
        <v>-1.7618134152937199</v>
      </c>
      <c r="V9" s="55"/>
      <c r="W9" s="55"/>
    </row>
    <row r="10" spans="1:23" ht="14.25" thickBot="1" x14ac:dyDescent="0.2">
      <c r="A10" s="51"/>
      <c r="B10" s="53" t="s">
        <v>8</v>
      </c>
      <c r="C10" s="54"/>
      <c r="D10" s="68">
        <v>163475.71290000001</v>
      </c>
      <c r="E10" s="68">
        <v>190806</v>
      </c>
      <c r="F10" s="69">
        <v>85.676400584887304</v>
      </c>
      <c r="G10" s="68">
        <v>140918.04550000001</v>
      </c>
      <c r="H10" s="69">
        <v>16.007649921599299</v>
      </c>
      <c r="I10" s="68">
        <v>43829.1659</v>
      </c>
      <c r="J10" s="69">
        <v>26.810811907461002</v>
      </c>
      <c r="K10" s="68">
        <v>32127.927199999998</v>
      </c>
      <c r="L10" s="69">
        <v>22.799015616491801</v>
      </c>
      <c r="M10" s="69">
        <v>0.36420770711905798</v>
      </c>
      <c r="N10" s="68">
        <v>2310827.1272</v>
      </c>
      <c r="O10" s="68">
        <v>43600833.494900003</v>
      </c>
      <c r="P10" s="68">
        <v>95704</v>
      </c>
      <c r="Q10" s="68">
        <v>90095</v>
      </c>
      <c r="R10" s="69">
        <v>6.22565070203673</v>
      </c>
      <c r="S10" s="68">
        <v>1.7081387705843001</v>
      </c>
      <c r="T10" s="68">
        <v>1.57337592874188</v>
      </c>
      <c r="U10" s="70">
        <v>7.8894551287726804</v>
      </c>
      <c r="V10" s="55"/>
      <c r="W10" s="55"/>
    </row>
    <row r="11" spans="1:23" ht="14.25" thickBot="1" x14ac:dyDescent="0.2">
      <c r="A11" s="51"/>
      <c r="B11" s="53" t="s">
        <v>9</v>
      </c>
      <c r="C11" s="54"/>
      <c r="D11" s="68">
        <v>44771.284599999999</v>
      </c>
      <c r="E11" s="68">
        <v>47145</v>
      </c>
      <c r="F11" s="69">
        <v>94.965074981440296</v>
      </c>
      <c r="G11" s="68">
        <v>35752.376100000001</v>
      </c>
      <c r="H11" s="69">
        <v>25.2260394519625</v>
      </c>
      <c r="I11" s="68">
        <v>10329.7631</v>
      </c>
      <c r="J11" s="69">
        <v>23.072295540074801</v>
      </c>
      <c r="K11" s="68">
        <v>5849.3303999999998</v>
      </c>
      <c r="L11" s="69">
        <v>16.360675955184998</v>
      </c>
      <c r="M11" s="69">
        <v>0.76597360614131205</v>
      </c>
      <c r="N11" s="68">
        <v>771776.56530000002</v>
      </c>
      <c r="O11" s="68">
        <v>17875034.961100001</v>
      </c>
      <c r="P11" s="68">
        <v>2563</v>
      </c>
      <c r="Q11" s="68">
        <v>2346</v>
      </c>
      <c r="R11" s="69">
        <v>9.2497868712702491</v>
      </c>
      <c r="S11" s="68">
        <v>17.468312368318401</v>
      </c>
      <c r="T11" s="68">
        <v>17.941740196078399</v>
      </c>
      <c r="U11" s="70">
        <v>-2.7102093080193002</v>
      </c>
      <c r="V11" s="55"/>
      <c r="W11" s="55"/>
    </row>
    <row r="12" spans="1:23" ht="14.25" thickBot="1" x14ac:dyDescent="0.2">
      <c r="A12" s="51"/>
      <c r="B12" s="53" t="s">
        <v>10</v>
      </c>
      <c r="C12" s="54"/>
      <c r="D12" s="68">
        <v>140304.35070000001</v>
      </c>
      <c r="E12" s="68">
        <v>164457</v>
      </c>
      <c r="F12" s="69">
        <v>85.313699447271901</v>
      </c>
      <c r="G12" s="68">
        <v>125959.1847</v>
      </c>
      <c r="H12" s="69">
        <v>11.388741546848101</v>
      </c>
      <c r="I12" s="68">
        <v>22588.8694</v>
      </c>
      <c r="J12" s="69">
        <v>16.099906586859699</v>
      </c>
      <c r="K12" s="68">
        <v>-3830.8454000000002</v>
      </c>
      <c r="L12" s="69">
        <v>-3.04133867579726</v>
      </c>
      <c r="M12" s="69">
        <v>-6.8965755704994001</v>
      </c>
      <c r="N12" s="68">
        <v>2118015.9755000002</v>
      </c>
      <c r="O12" s="68">
        <v>52887211.802199997</v>
      </c>
      <c r="P12" s="68">
        <v>1591</v>
      </c>
      <c r="Q12" s="68">
        <v>1313</v>
      </c>
      <c r="R12" s="69">
        <v>21.172886519421201</v>
      </c>
      <c r="S12" s="68">
        <v>88.186266939032095</v>
      </c>
      <c r="T12" s="68">
        <v>101.547198552932</v>
      </c>
      <c r="U12" s="70">
        <v>-15.1508075777119</v>
      </c>
      <c r="V12" s="55"/>
      <c r="W12" s="55"/>
    </row>
    <row r="13" spans="1:23" ht="14.25" thickBot="1" x14ac:dyDescent="0.2">
      <c r="A13" s="51"/>
      <c r="B13" s="53" t="s">
        <v>11</v>
      </c>
      <c r="C13" s="54"/>
      <c r="D13" s="68">
        <v>283723.06550000003</v>
      </c>
      <c r="E13" s="68">
        <v>311381</v>
      </c>
      <c r="F13" s="69">
        <v>91.1176550592361</v>
      </c>
      <c r="G13" s="68">
        <v>250492.84299999999</v>
      </c>
      <c r="H13" s="69">
        <v>13.265936903434801</v>
      </c>
      <c r="I13" s="68">
        <v>63500.464</v>
      </c>
      <c r="J13" s="69">
        <v>22.381142642771898</v>
      </c>
      <c r="K13" s="68">
        <v>51815.447999999997</v>
      </c>
      <c r="L13" s="69">
        <v>20.6854005804868</v>
      </c>
      <c r="M13" s="69">
        <v>0.225512206321173</v>
      </c>
      <c r="N13" s="68">
        <v>3754565.5395</v>
      </c>
      <c r="O13" s="68">
        <v>84443164.850299999</v>
      </c>
      <c r="P13" s="68">
        <v>12262</v>
      </c>
      <c r="Q13" s="68">
        <v>10797</v>
      </c>
      <c r="R13" s="69">
        <v>13.5685838658887</v>
      </c>
      <c r="S13" s="68">
        <v>23.138400383297999</v>
      </c>
      <c r="T13" s="68">
        <v>23.300171167917</v>
      </c>
      <c r="U13" s="70">
        <v>-0.69914420158360402</v>
      </c>
      <c r="V13" s="55"/>
      <c r="W13" s="55"/>
    </row>
    <row r="14" spans="1:23" ht="14.25" thickBot="1" x14ac:dyDescent="0.2">
      <c r="A14" s="51"/>
      <c r="B14" s="53" t="s">
        <v>12</v>
      </c>
      <c r="C14" s="54"/>
      <c r="D14" s="68">
        <v>172079.07399999999</v>
      </c>
      <c r="E14" s="68">
        <v>150678</v>
      </c>
      <c r="F14" s="69">
        <v>114.203184273749</v>
      </c>
      <c r="G14" s="68">
        <v>129870.31449999999</v>
      </c>
      <c r="H14" s="69">
        <v>32.500698610381903</v>
      </c>
      <c r="I14" s="68">
        <v>8825.3173000000006</v>
      </c>
      <c r="J14" s="69">
        <v>5.1286406271572602</v>
      </c>
      <c r="K14" s="68">
        <v>12311.0638</v>
      </c>
      <c r="L14" s="69">
        <v>9.4795056494607906</v>
      </c>
      <c r="M14" s="69">
        <v>-0.28313934170335497</v>
      </c>
      <c r="N14" s="68">
        <v>2143178.2272999999</v>
      </c>
      <c r="O14" s="68">
        <v>40535423.767700002</v>
      </c>
      <c r="P14" s="68">
        <v>3284</v>
      </c>
      <c r="Q14" s="68">
        <v>3212</v>
      </c>
      <c r="R14" s="69">
        <v>2.2415940224159501</v>
      </c>
      <c r="S14" s="68">
        <v>52.399230816078003</v>
      </c>
      <c r="T14" s="68">
        <v>46.782815722291403</v>
      </c>
      <c r="U14" s="70">
        <v>10.718506753467899</v>
      </c>
      <c r="V14" s="55"/>
      <c r="W14" s="55"/>
    </row>
    <row r="15" spans="1:23" ht="14.25" thickBot="1" x14ac:dyDescent="0.2">
      <c r="A15" s="51"/>
      <c r="B15" s="53" t="s">
        <v>13</v>
      </c>
      <c r="C15" s="54"/>
      <c r="D15" s="68">
        <v>226119.05660000001</v>
      </c>
      <c r="E15" s="68">
        <v>99088</v>
      </c>
      <c r="F15" s="69">
        <v>228.200242814468</v>
      </c>
      <c r="G15" s="68">
        <v>84600.486300000004</v>
      </c>
      <c r="H15" s="69">
        <v>167.27867236857699</v>
      </c>
      <c r="I15" s="68">
        <v>-97009.16</v>
      </c>
      <c r="J15" s="69">
        <v>-42.901806445976497</v>
      </c>
      <c r="K15" s="68">
        <v>10274.770500000001</v>
      </c>
      <c r="L15" s="69">
        <v>12.145048981828401</v>
      </c>
      <c r="M15" s="69">
        <v>-10.4414916615412</v>
      </c>
      <c r="N15" s="68">
        <v>1582909.6562999999</v>
      </c>
      <c r="O15" s="68">
        <v>31600378.204700001</v>
      </c>
      <c r="P15" s="68">
        <v>10511</v>
      </c>
      <c r="Q15" s="68">
        <v>11906</v>
      </c>
      <c r="R15" s="69">
        <v>-11.7167814547287</v>
      </c>
      <c r="S15" s="68">
        <v>21.5126112263343</v>
      </c>
      <c r="T15" s="68">
        <v>21.095849966403499</v>
      </c>
      <c r="U15" s="70">
        <v>1.9372881122894801</v>
      </c>
      <c r="V15" s="55"/>
      <c r="W15" s="55"/>
    </row>
    <row r="16" spans="1:23" ht="14.25" thickBot="1" x14ac:dyDescent="0.2">
      <c r="A16" s="51"/>
      <c r="B16" s="53" t="s">
        <v>14</v>
      </c>
      <c r="C16" s="54"/>
      <c r="D16" s="68">
        <v>851034.29550000001</v>
      </c>
      <c r="E16" s="68">
        <v>1000047</v>
      </c>
      <c r="F16" s="69">
        <v>85.099429876795796</v>
      </c>
      <c r="G16" s="68">
        <v>823804.00520000001</v>
      </c>
      <c r="H16" s="69">
        <v>3.30543310400502</v>
      </c>
      <c r="I16" s="68">
        <v>-10911.6515</v>
      </c>
      <c r="J16" s="69">
        <v>-1.2821635458990699</v>
      </c>
      <c r="K16" s="68">
        <v>74603.005000000005</v>
      </c>
      <c r="L16" s="69">
        <v>9.0559167628577093</v>
      </c>
      <c r="M16" s="69">
        <v>-1.1462628951742599</v>
      </c>
      <c r="N16" s="68">
        <v>12718331.6062</v>
      </c>
      <c r="O16" s="68">
        <v>230897736.35859999</v>
      </c>
      <c r="P16" s="68">
        <v>52087</v>
      </c>
      <c r="Q16" s="68">
        <v>47848</v>
      </c>
      <c r="R16" s="69">
        <v>8.8593044641364305</v>
      </c>
      <c r="S16" s="68">
        <v>16.3387082285407</v>
      </c>
      <c r="T16" s="68">
        <v>15.415273528674099</v>
      </c>
      <c r="U16" s="70">
        <v>5.6518219613806799</v>
      </c>
      <c r="V16" s="55"/>
      <c r="W16" s="55"/>
    </row>
    <row r="17" spans="1:23" ht="12" thickBot="1" x14ac:dyDescent="0.2">
      <c r="A17" s="51"/>
      <c r="B17" s="53" t="s">
        <v>15</v>
      </c>
      <c r="C17" s="54"/>
      <c r="D17" s="68">
        <v>550225.37219999998</v>
      </c>
      <c r="E17" s="68">
        <v>665119</v>
      </c>
      <c r="F17" s="69">
        <v>82.725853899828493</v>
      </c>
      <c r="G17" s="68">
        <v>944120.60679999995</v>
      </c>
      <c r="H17" s="69">
        <v>-41.7208597887793</v>
      </c>
      <c r="I17" s="68">
        <v>9389.2944000000007</v>
      </c>
      <c r="J17" s="69">
        <v>1.7064451903514</v>
      </c>
      <c r="K17" s="68">
        <v>28489.8397</v>
      </c>
      <c r="L17" s="69">
        <v>3.01760595995923</v>
      </c>
      <c r="M17" s="69">
        <v>-0.67043358267824904</v>
      </c>
      <c r="N17" s="68">
        <v>7345784.1666000001</v>
      </c>
      <c r="O17" s="68">
        <v>217169836.66760001</v>
      </c>
      <c r="P17" s="68">
        <v>14243</v>
      </c>
      <c r="Q17" s="68">
        <v>13444</v>
      </c>
      <c r="R17" s="69">
        <v>5.9431716750966999</v>
      </c>
      <c r="S17" s="68">
        <v>38.631283591939898</v>
      </c>
      <c r="T17" s="68">
        <v>36.810571541207999</v>
      </c>
      <c r="U17" s="70">
        <v>4.7130508785677501</v>
      </c>
      <c r="V17" s="37"/>
      <c r="W17" s="37"/>
    </row>
    <row r="18" spans="1:23" ht="12" thickBot="1" x14ac:dyDescent="0.2">
      <c r="A18" s="51"/>
      <c r="B18" s="53" t="s">
        <v>16</v>
      </c>
      <c r="C18" s="54"/>
      <c r="D18" s="68">
        <v>1868059.6449</v>
      </c>
      <c r="E18" s="68">
        <v>2182107</v>
      </c>
      <c r="F18" s="69">
        <v>85.608068023245394</v>
      </c>
      <c r="G18" s="68">
        <v>1715564.8354</v>
      </c>
      <c r="H18" s="69">
        <v>8.8888980674662008</v>
      </c>
      <c r="I18" s="68">
        <v>285611.82559999998</v>
      </c>
      <c r="J18" s="69">
        <v>15.289224109077599</v>
      </c>
      <c r="K18" s="68">
        <v>247748.0478</v>
      </c>
      <c r="L18" s="69">
        <v>14.4411941004978</v>
      </c>
      <c r="M18" s="69">
        <v>0.15283179074963399</v>
      </c>
      <c r="N18" s="68">
        <v>28068967.364100002</v>
      </c>
      <c r="O18" s="68">
        <v>550268939.88380003</v>
      </c>
      <c r="P18" s="68">
        <v>93322</v>
      </c>
      <c r="Q18" s="68">
        <v>93074</v>
      </c>
      <c r="R18" s="69">
        <v>0.26645464898897903</v>
      </c>
      <c r="S18" s="68">
        <v>20.017355445661298</v>
      </c>
      <c r="T18" s="68">
        <v>20.1044391666846</v>
      </c>
      <c r="U18" s="70">
        <v>-0.43504108851794998</v>
      </c>
      <c r="V18" s="37"/>
      <c r="W18" s="37"/>
    </row>
    <row r="19" spans="1:23" ht="12" thickBot="1" x14ac:dyDescent="0.2">
      <c r="A19" s="51"/>
      <c r="B19" s="53" t="s">
        <v>17</v>
      </c>
      <c r="C19" s="54"/>
      <c r="D19" s="68">
        <v>500697.826</v>
      </c>
      <c r="E19" s="68">
        <v>625674</v>
      </c>
      <c r="F19" s="69">
        <v>80.025352819519398</v>
      </c>
      <c r="G19" s="68">
        <v>759790.82689999999</v>
      </c>
      <c r="H19" s="69">
        <v>-34.100569752482798</v>
      </c>
      <c r="I19" s="68">
        <v>44924.083700000003</v>
      </c>
      <c r="J19" s="69">
        <v>8.9722945391817994</v>
      </c>
      <c r="K19" s="68">
        <v>7937.4877999999999</v>
      </c>
      <c r="L19" s="69">
        <v>1.04469381821646</v>
      </c>
      <c r="M19" s="69">
        <v>4.6597357793734204</v>
      </c>
      <c r="N19" s="68">
        <v>6873401.0122999996</v>
      </c>
      <c r="O19" s="68">
        <v>171966487.9154</v>
      </c>
      <c r="P19" s="68">
        <v>9986</v>
      </c>
      <c r="Q19" s="68">
        <v>10829</v>
      </c>
      <c r="R19" s="69">
        <v>-7.7846523224674398</v>
      </c>
      <c r="S19" s="68">
        <v>50.139978569998</v>
      </c>
      <c r="T19" s="68">
        <v>67.733429208606495</v>
      </c>
      <c r="U19" s="70">
        <v>-35.088668045693602</v>
      </c>
      <c r="V19" s="37"/>
      <c r="W19" s="37"/>
    </row>
    <row r="20" spans="1:23" ht="12" thickBot="1" x14ac:dyDescent="0.2">
      <c r="A20" s="51"/>
      <c r="B20" s="53" t="s">
        <v>18</v>
      </c>
      <c r="C20" s="54"/>
      <c r="D20" s="68">
        <v>983283.74250000005</v>
      </c>
      <c r="E20" s="68">
        <v>1300038</v>
      </c>
      <c r="F20" s="69">
        <v>75.635000092305006</v>
      </c>
      <c r="G20" s="68">
        <v>717737.82499999995</v>
      </c>
      <c r="H20" s="69">
        <v>36.997620614463202</v>
      </c>
      <c r="I20" s="68">
        <v>67375.027900000001</v>
      </c>
      <c r="J20" s="69">
        <v>6.8520433103774199</v>
      </c>
      <c r="K20" s="68">
        <v>48599.879800000002</v>
      </c>
      <c r="L20" s="69">
        <v>6.7712579868561296</v>
      </c>
      <c r="M20" s="69">
        <v>0.38632087522158898</v>
      </c>
      <c r="N20" s="68">
        <v>12188937.440199999</v>
      </c>
      <c r="O20" s="68">
        <v>253723670.14089999</v>
      </c>
      <c r="P20" s="68">
        <v>41856</v>
      </c>
      <c r="Q20" s="68">
        <v>40062</v>
      </c>
      <c r="R20" s="69">
        <v>4.4780590085367704</v>
      </c>
      <c r="S20" s="68">
        <v>23.492061890768401</v>
      </c>
      <c r="T20" s="68">
        <v>21.742673670810198</v>
      </c>
      <c r="U20" s="70">
        <v>7.4467206330899396</v>
      </c>
      <c r="V20" s="37"/>
      <c r="W20" s="37"/>
    </row>
    <row r="21" spans="1:23" ht="12" thickBot="1" x14ac:dyDescent="0.2">
      <c r="A21" s="51"/>
      <c r="B21" s="53" t="s">
        <v>19</v>
      </c>
      <c r="C21" s="54"/>
      <c r="D21" s="68">
        <v>479179.51530000003</v>
      </c>
      <c r="E21" s="68">
        <v>445407</v>
      </c>
      <c r="F21" s="69">
        <v>107.582394371889</v>
      </c>
      <c r="G21" s="68">
        <v>317380.74849999999</v>
      </c>
      <c r="H21" s="69">
        <v>50.979389129520598</v>
      </c>
      <c r="I21" s="68">
        <v>32681.067899999998</v>
      </c>
      <c r="J21" s="69">
        <v>6.8202138982379799</v>
      </c>
      <c r="K21" s="68">
        <v>44613.300999999999</v>
      </c>
      <c r="L21" s="69">
        <v>14.056713020827701</v>
      </c>
      <c r="M21" s="69">
        <v>-0.26745909476637902</v>
      </c>
      <c r="N21" s="68">
        <v>5159121.8075000001</v>
      </c>
      <c r="O21" s="68">
        <v>101721742.64489999</v>
      </c>
      <c r="P21" s="68">
        <v>40895</v>
      </c>
      <c r="Q21" s="68">
        <v>34649</v>
      </c>
      <c r="R21" s="69">
        <v>18.026494271118899</v>
      </c>
      <c r="S21" s="68">
        <v>11.7173130040347</v>
      </c>
      <c r="T21" s="68">
        <v>11.085488545124001</v>
      </c>
      <c r="U21" s="70">
        <v>5.3922299309850601</v>
      </c>
      <c r="V21" s="37"/>
      <c r="W21" s="37"/>
    </row>
    <row r="22" spans="1:23" ht="12" thickBot="1" x14ac:dyDescent="0.2">
      <c r="A22" s="51"/>
      <c r="B22" s="53" t="s">
        <v>20</v>
      </c>
      <c r="C22" s="54"/>
      <c r="D22" s="68">
        <v>1191939.0020999999</v>
      </c>
      <c r="E22" s="68">
        <v>1438564</v>
      </c>
      <c r="F22" s="69">
        <v>82.856167824302602</v>
      </c>
      <c r="G22" s="68">
        <v>1180053.9217999999</v>
      </c>
      <c r="H22" s="69">
        <v>1.0071641710974499</v>
      </c>
      <c r="I22" s="68">
        <v>123953.724</v>
      </c>
      <c r="J22" s="69">
        <v>10.399334511381401</v>
      </c>
      <c r="K22" s="68">
        <v>143289.76259999999</v>
      </c>
      <c r="L22" s="69">
        <v>12.142645344666301</v>
      </c>
      <c r="M22" s="69">
        <v>-0.13494361529495599</v>
      </c>
      <c r="N22" s="68">
        <v>17858257.216499999</v>
      </c>
      <c r="O22" s="68">
        <v>313304570.48030001</v>
      </c>
      <c r="P22" s="68">
        <v>73872</v>
      </c>
      <c r="Q22" s="68">
        <v>70700</v>
      </c>
      <c r="R22" s="69">
        <v>4.48656294200849</v>
      </c>
      <c r="S22" s="68">
        <v>16.135193335770001</v>
      </c>
      <c r="T22" s="68">
        <v>16.025159806223499</v>
      </c>
      <c r="U22" s="70">
        <v>0.68194738827560097</v>
      </c>
      <c r="V22" s="37"/>
      <c r="W22" s="37"/>
    </row>
    <row r="23" spans="1:23" ht="12" thickBot="1" x14ac:dyDescent="0.2">
      <c r="A23" s="51"/>
      <c r="B23" s="53" t="s">
        <v>21</v>
      </c>
      <c r="C23" s="54"/>
      <c r="D23" s="68">
        <v>2657265.5164999999</v>
      </c>
      <c r="E23" s="68">
        <v>3402675</v>
      </c>
      <c r="F23" s="69">
        <v>78.093426980243507</v>
      </c>
      <c r="G23" s="68">
        <v>2216035.5447999998</v>
      </c>
      <c r="H23" s="69">
        <v>19.910780435600898</v>
      </c>
      <c r="I23" s="68">
        <v>102763.9022</v>
      </c>
      <c r="J23" s="69">
        <v>3.8672801630811402</v>
      </c>
      <c r="K23" s="68">
        <v>201140.8034</v>
      </c>
      <c r="L23" s="69">
        <v>9.0766054665496405</v>
      </c>
      <c r="M23" s="69">
        <v>-0.489094701507989</v>
      </c>
      <c r="N23" s="68">
        <v>37771627.139600001</v>
      </c>
      <c r="O23" s="68">
        <v>647747727.65970004</v>
      </c>
      <c r="P23" s="68">
        <v>84055</v>
      </c>
      <c r="Q23" s="68">
        <v>78667</v>
      </c>
      <c r="R23" s="69">
        <v>6.8491235206630501</v>
      </c>
      <c r="S23" s="68">
        <v>31.613414032478701</v>
      </c>
      <c r="T23" s="68">
        <v>29.1573209605044</v>
      </c>
      <c r="U23" s="70">
        <v>7.7691484679604699</v>
      </c>
      <c r="V23" s="37"/>
      <c r="W23" s="37"/>
    </row>
    <row r="24" spans="1:23" ht="12" thickBot="1" x14ac:dyDescent="0.2">
      <c r="A24" s="51"/>
      <c r="B24" s="53" t="s">
        <v>22</v>
      </c>
      <c r="C24" s="54"/>
      <c r="D24" s="68">
        <v>302592.8823</v>
      </c>
      <c r="E24" s="68">
        <v>419908</v>
      </c>
      <c r="F24" s="69">
        <v>72.061709302990195</v>
      </c>
      <c r="G24" s="68">
        <v>318558.11749999999</v>
      </c>
      <c r="H24" s="69">
        <v>-5.0117182149659101</v>
      </c>
      <c r="I24" s="68">
        <v>54053.984499999999</v>
      </c>
      <c r="J24" s="69">
        <v>17.863600785694999</v>
      </c>
      <c r="K24" s="68">
        <v>52810.652999999998</v>
      </c>
      <c r="L24" s="69">
        <v>16.5780277126355</v>
      </c>
      <c r="M24" s="69">
        <v>2.3543194968636001E-2</v>
      </c>
      <c r="N24" s="68">
        <v>4113887.4065999999</v>
      </c>
      <c r="O24" s="68">
        <v>70859056.209299996</v>
      </c>
      <c r="P24" s="68">
        <v>31394</v>
      </c>
      <c r="Q24" s="68">
        <v>28737</v>
      </c>
      <c r="R24" s="69">
        <v>9.2459198942130403</v>
      </c>
      <c r="S24" s="68">
        <v>9.6385577594444793</v>
      </c>
      <c r="T24" s="68">
        <v>9.3440507255454701</v>
      </c>
      <c r="U24" s="70">
        <v>3.0555093536731399</v>
      </c>
      <c r="V24" s="37"/>
      <c r="W24" s="37"/>
    </row>
    <row r="25" spans="1:23" ht="12" thickBot="1" x14ac:dyDescent="0.2">
      <c r="A25" s="51"/>
      <c r="B25" s="53" t="s">
        <v>23</v>
      </c>
      <c r="C25" s="54"/>
      <c r="D25" s="68">
        <v>275703.64429999999</v>
      </c>
      <c r="E25" s="68">
        <v>291609</v>
      </c>
      <c r="F25" s="69">
        <v>94.545656786999004</v>
      </c>
      <c r="G25" s="68">
        <v>197680.71359999999</v>
      </c>
      <c r="H25" s="69">
        <v>39.469166859583801</v>
      </c>
      <c r="I25" s="68">
        <v>8386.1483000000007</v>
      </c>
      <c r="J25" s="69">
        <v>3.04172558955181</v>
      </c>
      <c r="K25" s="68">
        <v>21993.093499999999</v>
      </c>
      <c r="L25" s="69">
        <v>11.1255635916523</v>
      </c>
      <c r="M25" s="69">
        <v>-0.61869173611252104</v>
      </c>
      <c r="N25" s="68">
        <v>3642745.1699000001</v>
      </c>
      <c r="O25" s="68">
        <v>68519105.063700005</v>
      </c>
      <c r="P25" s="68">
        <v>21318</v>
      </c>
      <c r="Q25" s="68">
        <v>18899</v>
      </c>
      <c r="R25" s="69">
        <v>12.7996190274618</v>
      </c>
      <c r="S25" s="68">
        <v>12.9329038512056</v>
      </c>
      <c r="T25" s="68">
        <v>12.8554954600773</v>
      </c>
      <c r="U25" s="70">
        <v>0.59853836399692795</v>
      </c>
      <c r="V25" s="37"/>
      <c r="W25" s="37"/>
    </row>
    <row r="26" spans="1:23" ht="12" thickBot="1" x14ac:dyDescent="0.2">
      <c r="A26" s="51"/>
      <c r="B26" s="53" t="s">
        <v>24</v>
      </c>
      <c r="C26" s="54"/>
      <c r="D26" s="68">
        <v>546280.54200000002</v>
      </c>
      <c r="E26" s="68">
        <v>683916</v>
      </c>
      <c r="F26" s="69">
        <v>79.875385573667003</v>
      </c>
      <c r="G26" s="68">
        <v>528703.61080000002</v>
      </c>
      <c r="H26" s="69">
        <v>3.3245339810340702</v>
      </c>
      <c r="I26" s="68">
        <v>101015.30100000001</v>
      </c>
      <c r="J26" s="69">
        <v>18.491469718136099</v>
      </c>
      <c r="K26" s="68">
        <v>95142.937300000005</v>
      </c>
      <c r="L26" s="69">
        <v>17.9955149457058</v>
      </c>
      <c r="M26" s="69">
        <v>6.1721488390499998E-2</v>
      </c>
      <c r="N26" s="68">
        <v>7930151.8942</v>
      </c>
      <c r="O26" s="68">
        <v>148536779.80019999</v>
      </c>
      <c r="P26" s="68">
        <v>39170</v>
      </c>
      <c r="Q26" s="68">
        <v>35148</v>
      </c>
      <c r="R26" s="69">
        <v>11.4430408558097</v>
      </c>
      <c r="S26" s="68">
        <v>13.946401378606099</v>
      </c>
      <c r="T26" s="68">
        <v>15.087955644702401</v>
      </c>
      <c r="U26" s="70">
        <v>-8.1852962287998103</v>
      </c>
      <c r="V26" s="37"/>
      <c r="W26" s="37"/>
    </row>
    <row r="27" spans="1:23" ht="12" thickBot="1" x14ac:dyDescent="0.2">
      <c r="A27" s="51"/>
      <c r="B27" s="53" t="s">
        <v>25</v>
      </c>
      <c r="C27" s="54"/>
      <c r="D27" s="68">
        <v>317514.04619999998</v>
      </c>
      <c r="E27" s="68">
        <v>358788</v>
      </c>
      <c r="F27" s="69">
        <v>88.496283654971705</v>
      </c>
      <c r="G27" s="68">
        <v>265301.45610000001</v>
      </c>
      <c r="H27" s="69">
        <v>19.680476265580499</v>
      </c>
      <c r="I27" s="68">
        <v>105893.5068</v>
      </c>
      <c r="J27" s="69">
        <v>33.350810166457499</v>
      </c>
      <c r="K27" s="68">
        <v>76555.816000000006</v>
      </c>
      <c r="L27" s="69">
        <v>28.856161261001098</v>
      </c>
      <c r="M27" s="69">
        <v>0.38321962109319002</v>
      </c>
      <c r="N27" s="68">
        <v>4044635.7510000002</v>
      </c>
      <c r="O27" s="68">
        <v>62769944.554200001</v>
      </c>
      <c r="P27" s="68">
        <v>40598</v>
      </c>
      <c r="Q27" s="68">
        <v>39525</v>
      </c>
      <c r="R27" s="69">
        <v>2.71473750790638</v>
      </c>
      <c r="S27" s="68">
        <v>7.8209282772550397</v>
      </c>
      <c r="T27" s="68">
        <v>7.8981654294750196</v>
      </c>
      <c r="U27" s="70">
        <v>-0.98757013850389896</v>
      </c>
      <c r="V27" s="37"/>
      <c r="W27" s="37"/>
    </row>
    <row r="28" spans="1:23" ht="12" thickBot="1" x14ac:dyDescent="0.2">
      <c r="A28" s="51"/>
      <c r="B28" s="53" t="s">
        <v>26</v>
      </c>
      <c r="C28" s="54"/>
      <c r="D28" s="68">
        <v>991413.86259999999</v>
      </c>
      <c r="E28" s="68">
        <v>1157417</v>
      </c>
      <c r="F28" s="69">
        <v>85.6574477997126</v>
      </c>
      <c r="G28" s="68">
        <v>886694.91590000002</v>
      </c>
      <c r="H28" s="69">
        <v>11.8100312545166</v>
      </c>
      <c r="I28" s="68">
        <v>11139.840399999999</v>
      </c>
      <c r="J28" s="69">
        <v>1.1236316961299699</v>
      </c>
      <c r="K28" s="68">
        <v>24388.226699999999</v>
      </c>
      <c r="L28" s="69">
        <v>2.7504642535641302</v>
      </c>
      <c r="M28" s="69">
        <v>-0.54322876619807703</v>
      </c>
      <c r="N28" s="68">
        <v>12722448.457699999</v>
      </c>
      <c r="O28" s="68">
        <v>210429253.22049999</v>
      </c>
      <c r="P28" s="68">
        <v>52289</v>
      </c>
      <c r="Q28" s="68">
        <v>48521</v>
      </c>
      <c r="R28" s="69">
        <v>7.7657096927103799</v>
      </c>
      <c r="S28" s="68">
        <v>18.960275824743299</v>
      </c>
      <c r="T28" s="68">
        <v>18.1452597720575</v>
      </c>
      <c r="U28" s="70">
        <v>4.2985453387877</v>
      </c>
      <c r="V28" s="37"/>
      <c r="W28" s="37"/>
    </row>
    <row r="29" spans="1:23" ht="12" thickBot="1" x14ac:dyDescent="0.2">
      <c r="A29" s="51"/>
      <c r="B29" s="53" t="s">
        <v>27</v>
      </c>
      <c r="C29" s="54"/>
      <c r="D29" s="68">
        <v>687041.21059999999</v>
      </c>
      <c r="E29" s="68">
        <v>863450</v>
      </c>
      <c r="F29" s="69">
        <v>79.569310394348307</v>
      </c>
      <c r="G29" s="68">
        <v>693944.25809999998</v>
      </c>
      <c r="H29" s="69">
        <v>-0.99475533076681699</v>
      </c>
      <c r="I29" s="68">
        <v>91565.508000000002</v>
      </c>
      <c r="J29" s="69">
        <v>13.327513195319799</v>
      </c>
      <c r="K29" s="68">
        <v>108542.5196</v>
      </c>
      <c r="L29" s="69">
        <v>15.6413888194978</v>
      </c>
      <c r="M29" s="69">
        <v>-0.15640885859811901</v>
      </c>
      <c r="N29" s="68">
        <v>8575057.1033999994</v>
      </c>
      <c r="O29" s="68">
        <v>149030099.62760001</v>
      </c>
      <c r="P29" s="68">
        <v>109424</v>
      </c>
      <c r="Q29" s="68">
        <v>99080</v>
      </c>
      <c r="R29" s="69">
        <v>10.4400484457004</v>
      </c>
      <c r="S29" s="68">
        <v>6.2787067791343798</v>
      </c>
      <c r="T29" s="68">
        <v>5.9720263433589</v>
      </c>
      <c r="U29" s="70">
        <v>4.8844522696082402</v>
      </c>
      <c r="V29" s="37"/>
      <c r="W29" s="37"/>
    </row>
    <row r="30" spans="1:23" ht="12" thickBot="1" x14ac:dyDescent="0.2">
      <c r="A30" s="51"/>
      <c r="B30" s="53" t="s">
        <v>28</v>
      </c>
      <c r="C30" s="54"/>
      <c r="D30" s="68">
        <v>1309875.3252999999</v>
      </c>
      <c r="E30" s="68">
        <v>1510568</v>
      </c>
      <c r="F30" s="69">
        <v>86.714092003802506</v>
      </c>
      <c r="G30" s="68">
        <v>1113787.3500000001</v>
      </c>
      <c r="H30" s="69">
        <v>17.605512874607498</v>
      </c>
      <c r="I30" s="68">
        <v>102165.7484</v>
      </c>
      <c r="J30" s="69">
        <v>7.7996543966198502</v>
      </c>
      <c r="K30" s="68">
        <v>201157.7096</v>
      </c>
      <c r="L30" s="69">
        <v>18.0606926088719</v>
      </c>
      <c r="M30" s="69">
        <v>-0.49211119671646902</v>
      </c>
      <c r="N30" s="68">
        <v>17156290.799899999</v>
      </c>
      <c r="O30" s="68">
        <v>279840886.21310002</v>
      </c>
      <c r="P30" s="68">
        <v>86391</v>
      </c>
      <c r="Q30" s="68">
        <v>70563</v>
      </c>
      <c r="R30" s="69">
        <v>22.431019089324401</v>
      </c>
      <c r="S30" s="68">
        <v>15.162173435890301</v>
      </c>
      <c r="T30" s="68">
        <v>14.544513490072699</v>
      </c>
      <c r="U30" s="70">
        <v>4.0736900183159097</v>
      </c>
      <c r="V30" s="37"/>
      <c r="W30" s="37"/>
    </row>
    <row r="31" spans="1:23" ht="12" thickBot="1" x14ac:dyDescent="0.2">
      <c r="A31" s="51"/>
      <c r="B31" s="53" t="s">
        <v>29</v>
      </c>
      <c r="C31" s="54"/>
      <c r="D31" s="68">
        <v>1051764.4779999999</v>
      </c>
      <c r="E31" s="68">
        <v>1072928</v>
      </c>
      <c r="F31" s="69">
        <v>98.027498396910104</v>
      </c>
      <c r="G31" s="68">
        <v>703250.84340000001</v>
      </c>
      <c r="H31" s="69">
        <v>49.5575139185108</v>
      </c>
      <c r="I31" s="68">
        <v>4607.5261</v>
      </c>
      <c r="J31" s="69">
        <v>0.438075842679296</v>
      </c>
      <c r="K31" s="68">
        <v>43634.601300000002</v>
      </c>
      <c r="L31" s="69">
        <v>6.20469946243366</v>
      </c>
      <c r="M31" s="69">
        <v>-0.89440659562071001</v>
      </c>
      <c r="N31" s="68">
        <v>12456529.8412</v>
      </c>
      <c r="O31" s="68">
        <v>234311795.75220001</v>
      </c>
      <c r="P31" s="68">
        <v>36345</v>
      </c>
      <c r="Q31" s="68">
        <v>32210</v>
      </c>
      <c r="R31" s="69">
        <v>12.8376280658181</v>
      </c>
      <c r="S31" s="68">
        <v>28.938354051451402</v>
      </c>
      <c r="T31" s="68">
        <v>25.7740851754114</v>
      </c>
      <c r="U31" s="70">
        <v>10.934515730970899</v>
      </c>
      <c r="V31" s="37"/>
      <c r="W31" s="37"/>
    </row>
    <row r="32" spans="1:23" ht="12" thickBot="1" x14ac:dyDescent="0.2">
      <c r="A32" s="51"/>
      <c r="B32" s="53" t="s">
        <v>30</v>
      </c>
      <c r="C32" s="54"/>
      <c r="D32" s="68">
        <v>141595.72690000001</v>
      </c>
      <c r="E32" s="68">
        <v>170451</v>
      </c>
      <c r="F32" s="69">
        <v>83.071220996063403</v>
      </c>
      <c r="G32" s="68">
        <v>131892.2438</v>
      </c>
      <c r="H32" s="69">
        <v>7.3571294417541999</v>
      </c>
      <c r="I32" s="68">
        <v>38450.584699999999</v>
      </c>
      <c r="J32" s="69">
        <v>27.155187195130001</v>
      </c>
      <c r="K32" s="68">
        <v>34036.724199999997</v>
      </c>
      <c r="L32" s="69">
        <v>25.8064638369584</v>
      </c>
      <c r="M32" s="69">
        <v>0.12967935674608799</v>
      </c>
      <c r="N32" s="68">
        <v>1874395.7259</v>
      </c>
      <c r="O32" s="68">
        <v>35936914.8671</v>
      </c>
      <c r="P32" s="68">
        <v>27930</v>
      </c>
      <c r="Q32" s="68">
        <v>27401</v>
      </c>
      <c r="R32" s="69">
        <v>1.9305864749461701</v>
      </c>
      <c r="S32" s="68">
        <v>5.0696644074471902</v>
      </c>
      <c r="T32" s="68">
        <v>4.8216704901281</v>
      </c>
      <c r="U32" s="70">
        <v>4.8917225557336099</v>
      </c>
      <c r="V32" s="37"/>
      <c r="W32" s="37"/>
    </row>
    <row r="33" spans="1:23" ht="12" thickBot="1" x14ac:dyDescent="0.2">
      <c r="A33" s="51"/>
      <c r="B33" s="53" t="s">
        <v>31</v>
      </c>
      <c r="C33" s="54"/>
      <c r="D33" s="71"/>
      <c r="E33" s="71"/>
      <c r="F33" s="71"/>
      <c r="G33" s="68">
        <v>107.2945</v>
      </c>
      <c r="H33" s="71"/>
      <c r="I33" s="71"/>
      <c r="J33" s="71"/>
      <c r="K33" s="68">
        <v>23.7468</v>
      </c>
      <c r="L33" s="69">
        <v>22.132355339742499</v>
      </c>
      <c r="M33" s="71"/>
      <c r="N33" s="68">
        <v>2.4336000000000002</v>
      </c>
      <c r="O33" s="68">
        <v>4864.2734</v>
      </c>
      <c r="P33" s="71"/>
      <c r="Q33" s="71"/>
      <c r="R33" s="71"/>
      <c r="S33" s="71"/>
      <c r="T33" s="71"/>
      <c r="U33" s="72"/>
      <c r="V33" s="37"/>
      <c r="W33" s="37"/>
    </row>
    <row r="34" spans="1:23" ht="12" thickBot="1" x14ac:dyDescent="0.2">
      <c r="A34" s="51"/>
      <c r="B34" s="53" t="s">
        <v>36</v>
      </c>
      <c r="C34" s="54"/>
      <c r="D34" s="71"/>
      <c r="E34" s="71"/>
      <c r="F34" s="71"/>
      <c r="G34" s="71"/>
      <c r="H34" s="71"/>
      <c r="I34" s="71"/>
      <c r="J34" s="71"/>
      <c r="K34" s="71"/>
      <c r="L34" s="71"/>
      <c r="M34" s="71"/>
      <c r="N34" s="71"/>
      <c r="O34" s="68">
        <v>10</v>
      </c>
      <c r="P34" s="71"/>
      <c r="Q34" s="71"/>
      <c r="R34" s="71"/>
      <c r="S34" s="71"/>
      <c r="T34" s="71"/>
      <c r="U34" s="72"/>
      <c r="V34" s="37"/>
      <c r="W34" s="37"/>
    </row>
    <row r="35" spans="1:23" ht="12" thickBot="1" x14ac:dyDescent="0.2">
      <c r="A35" s="51"/>
      <c r="B35" s="53" t="s">
        <v>32</v>
      </c>
      <c r="C35" s="54"/>
      <c r="D35" s="68">
        <v>171434.25039999999</v>
      </c>
      <c r="E35" s="68">
        <v>198849</v>
      </c>
      <c r="F35" s="69">
        <v>86.213282641602405</v>
      </c>
      <c r="G35" s="68">
        <v>132176.66089999999</v>
      </c>
      <c r="H35" s="69">
        <v>29.7008482682891</v>
      </c>
      <c r="I35" s="68">
        <v>16862.897700000001</v>
      </c>
      <c r="J35" s="69">
        <v>9.8363644724753296</v>
      </c>
      <c r="K35" s="68">
        <v>21154.4035</v>
      </c>
      <c r="L35" s="69">
        <v>16.004643600434601</v>
      </c>
      <c r="M35" s="69">
        <v>-0.20286583831115801</v>
      </c>
      <c r="N35" s="68">
        <v>2272338.3391999998</v>
      </c>
      <c r="O35" s="68">
        <v>38303220.489600003</v>
      </c>
      <c r="P35" s="68">
        <v>13062</v>
      </c>
      <c r="Q35" s="68">
        <v>12575</v>
      </c>
      <c r="R35" s="69">
        <v>3.87276341948311</v>
      </c>
      <c r="S35" s="68">
        <v>13.124655519828501</v>
      </c>
      <c r="T35" s="68">
        <v>13.8319272524851</v>
      </c>
      <c r="U35" s="70">
        <v>-5.3888784478041698</v>
      </c>
      <c r="V35" s="37"/>
      <c r="W35" s="37"/>
    </row>
    <row r="36" spans="1:23" ht="12" customHeight="1" thickBot="1" x14ac:dyDescent="0.2">
      <c r="A36" s="51"/>
      <c r="B36" s="53" t="s">
        <v>37</v>
      </c>
      <c r="C36" s="54"/>
      <c r="D36" s="71"/>
      <c r="E36" s="68">
        <v>527819</v>
      </c>
      <c r="F36" s="71"/>
      <c r="G36" s="71"/>
      <c r="H36" s="71"/>
      <c r="I36" s="71"/>
      <c r="J36" s="71"/>
      <c r="K36" s="71"/>
      <c r="L36" s="71"/>
      <c r="M36" s="71"/>
      <c r="N36" s="71"/>
      <c r="O36" s="71"/>
      <c r="P36" s="71"/>
      <c r="Q36" s="71"/>
      <c r="R36" s="71"/>
      <c r="S36" s="71"/>
      <c r="T36" s="71"/>
      <c r="U36" s="72"/>
      <c r="V36" s="37"/>
      <c r="W36" s="37"/>
    </row>
    <row r="37" spans="1:23" ht="12" thickBot="1" x14ac:dyDescent="0.2">
      <c r="A37" s="51"/>
      <c r="B37" s="53" t="s">
        <v>38</v>
      </c>
      <c r="C37" s="54"/>
      <c r="D37" s="71"/>
      <c r="E37" s="68">
        <v>474241</v>
      </c>
      <c r="F37" s="71"/>
      <c r="G37" s="71"/>
      <c r="H37" s="71"/>
      <c r="I37" s="71"/>
      <c r="J37" s="71"/>
      <c r="K37" s="71"/>
      <c r="L37" s="71"/>
      <c r="M37" s="71"/>
      <c r="N37" s="71"/>
      <c r="O37" s="71"/>
      <c r="P37" s="71"/>
      <c r="Q37" s="71"/>
      <c r="R37" s="71"/>
      <c r="S37" s="71"/>
      <c r="T37" s="71"/>
      <c r="U37" s="72"/>
      <c r="V37" s="37"/>
      <c r="W37" s="37"/>
    </row>
    <row r="38" spans="1:23" ht="12" thickBot="1" x14ac:dyDescent="0.2">
      <c r="A38" s="51"/>
      <c r="B38" s="53" t="s">
        <v>39</v>
      </c>
      <c r="C38" s="54"/>
      <c r="D38" s="71"/>
      <c r="E38" s="68">
        <v>385818</v>
      </c>
      <c r="F38" s="71"/>
      <c r="G38" s="71"/>
      <c r="H38" s="71"/>
      <c r="I38" s="71"/>
      <c r="J38" s="71"/>
      <c r="K38" s="71"/>
      <c r="L38" s="71"/>
      <c r="M38" s="71"/>
      <c r="N38" s="71"/>
      <c r="O38" s="71"/>
      <c r="P38" s="71"/>
      <c r="Q38" s="71"/>
      <c r="R38" s="71"/>
      <c r="S38" s="71"/>
      <c r="T38" s="71"/>
      <c r="U38" s="72"/>
      <c r="V38" s="37"/>
      <c r="W38" s="37"/>
    </row>
    <row r="39" spans="1:23" ht="12" customHeight="1" thickBot="1" x14ac:dyDescent="0.2">
      <c r="A39" s="51"/>
      <c r="B39" s="53" t="s">
        <v>33</v>
      </c>
      <c r="C39" s="54"/>
      <c r="D39" s="68">
        <v>287224.78600000002</v>
      </c>
      <c r="E39" s="68">
        <v>478498</v>
      </c>
      <c r="F39" s="69">
        <v>60.0263294726415</v>
      </c>
      <c r="G39" s="68">
        <v>293206.8382</v>
      </c>
      <c r="H39" s="69">
        <v>-2.0402157864816002</v>
      </c>
      <c r="I39" s="68">
        <v>15696.844800000001</v>
      </c>
      <c r="J39" s="69">
        <v>5.4650035669275399</v>
      </c>
      <c r="K39" s="68">
        <v>15535.3568</v>
      </c>
      <c r="L39" s="69">
        <v>5.2984292233331702</v>
      </c>
      <c r="M39" s="69">
        <v>1.0394869076969E-2</v>
      </c>
      <c r="N39" s="68">
        <v>3510841.2138999999</v>
      </c>
      <c r="O39" s="68">
        <v>64028860.098499998</v>
      </c>
      <c r="P39" s="68">
        <v>395</v>
      </c>
      <c r="Q39" s="68">
        <v>346</v>
      </c>
      <c r="R39" s="69">
        <v>14.1618497109827</v>
      </c>
      <c r="S39" s="68">
        <v>727.15135696202503</v>
      </c>
      <c r="T39" s="68">
        <v>648.36718150289005</v>
      </c>
      <c r="U39" s="70">
        <v>10.834632254320301</v>
      </c>
      <c r="V39" s="37"/>
      <c r="W39" s="37"/>
    </row>
    <row r="40" spans="1:23" ht="12" thickBot="1" x14ac:dyDescent="0.2">
      <c r="A40" s="51"/>
      <c r="B40" s="53" t="s">
        <v>34</v>
      </c>
      <c r="C40" s="54"/>
      <c r="D40" s="68">
        <v>352995.05339999998</v>
      </c>
      <c r="E40" s="68">
        <v>287522</v>
      </c>
      <c r="F40" s="69">
        <v>122.77149345093601</v>
      </c>
      <c r="G40" s="68">
        <v>293762.04320000001</v>
      </c>
      <c r="H40" s="69">
        <v>20.163602334312699</v>
      </c>
      <c r="I40" s="68">
        <v>18448.103800000001</v>
      </c>
      <c r="J40" s="69">
        <v>5.2261649624578004</v>
      </c>
      <c r="K40" s="68">
        <v>19763.617699999999</v>
      </c>
      <c r="L40" s="69">
        <v>6.7277642423478401</v>
      </c>
      <c r="M40" s="69">
        <v>-6.6562403704055001E-2</v>
      </c>
      <c r="N40" s="68">
        <v>6159809.9554000003</v>
      </c>
      <c r="O40" s="68">
        <v>127060205.4245</v>
      </c>
      <c r="P40" s="68">
        <v>1891</v>
      </c>
      <c r="Q40" s="68">
        <v>1667</v>
      </c>
      <c r="R40" s="69">
        <v>13.437312537492501</v>
      </c>
      <c r="S40" s="68">
        <v>186.67110174510799</v>
      </c>
      <c r="T40" s="68">
        <v>194.78709928014399</v>
      </c>
      <c r="U40" s="70">
        <v>-4.3477525225718097</v>
      </c>
      <c r="V40" s="37"/>
      <c r="W40" s="37"/>
    </row>
    <row r="41" spans="1:23" ht="12" thickBot="1" x14ac:dyDescent="0.2">
      <c r="A41" s="51"/>
      <c r="B41" s="53" t="s">
        <v>40</v>
      </c>
      <c r="C41" s="54"/>
      <c r="D41" s="71"/>
      <c r="E41" s="68">
        <v>166278</v>
      </c>
      <c r="F41" s="71"/>
      <c r="G41" s="71"/>
      <c r="H41" s="71"/>
      <c r="I41" s="71"/>
      <c r="J41" s="71"/>
      <c r="K41" s="71"/>
      <c r="L41" s="71"/>
      <c r="M41" s="71"/>
      <c r="N41" s="71"/>
      <c r="O41" s="71"/>
      <c r="P41" s="71"/>
      <c r="Q41" s="71"/>
      <c r="R41" s="71"/>
      <c r="S41" s="71"/>
      <c r="T41" s="71"/>
      <c r="U41" s="72"/>
      <c r="V41" s="37"/>
      <c r="W41" s="37"/>
    </row>
    <row r="42" spans="1:23" ht="12" thickBot="1" x14ac:dyDescent="0.2">
      <c r="A42" s="51"/>
      <c r="B42" s="53" t="s">
        <v>41</v>
      </c>
      <c r="C42" s="54"/>
      <c r="D42" s="71"/>
      <c r="E42" s="68">
        <v>80843</v>
      </c>
      <c r="F42" s="71"/>
      <c r="G42" s="71"/>
      <c r="H42" s="71"/>
      <c r="I42" s="71"/>
      <c r="J42" s="71"/>
      <c r="K42" s="71"/>
      <c r="L42" s="71"/>
      <c r="M42" s="71"/>
      <c r="N42" s="71"/>
      <c r="O42" s="71"/>
      <c r="P42" s="71"/>
      <c r="Q42" s="71"/>
      <c r="R42" s="71"/>
      <c r="S42" s="71"/>
      <c r="T42" s="71"/>
      <c r="U42" s="72"/>
      <c r="V42" s="37"/>
      <c r="W42" s="37"/>
    </row>
    <row r="43" spans="1:23" ht="12" thickBot="1" x14ac:dyDescent="0.2">
      <c r="A43" s="51"/>
      <c r="B43" s="53" t="s">
        <v>71</v>
      </c>
      <c r="C43" s="54"/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1"/>
      <c r="O43" s="68">
        <v>170.9402</v>
      </c>
      <c r="P43" s="71"/>
      <c r="Q43" s="71"/>
      <c r="R43" s="71"/>
      <c r="S43" s="71"/>
      <c r="T43" s="71"/>
      <c r="U43" s="72"/>
      <c r="V43" s="37"/>
      <c r="W43" s="37"/>
    </row>
    <row r="44" spans="1:23" ht="12" thickBot="1" x14ac:dyDescent="0.2">
      <c r="A44" s="52"/>
      <c r="B44" s="53" t="s">
        <v>35</v>
      </c>
      <c r="C44" s="54"/>
      <c r="D44" s="73">
        <v>37741.305500000002</v>
      </c>
      <c r="E44" s="73">
        <v>0</v>
      </c>
      <c r="F44" s="74"/>
      <c r="G44" s="73">
        <v>40119.4542</v>
      </c>
      <c r="H44" s="75">
        <v>-5.9276696241794804</v>
      </c>
      <c r="I44" s="73">
        <v>4649.1184999999996</v>
      </c>
      <c r="J44" s="75">
        <v>12.3183828391946</v>
      </c>
      <c r="K44" s="73">
        <v>3843.7777000000001</v>
      </c>
      <c r="L44" s="75">
        <v>9.5808324830101999</v>
      </c>
      <c r="M44" s="75">
        <v>0.20951804783091399</v>
      </c>
      <c r="N44" s="73">
        <v>401245.10139999999</v>
      </c>
      <c r="O44" s="73">
        <v>7944649.2931000004</v>
      </c>
      <c r="P44" s="73">
        <v>30</v>
      </c>
      <c r="Q44" s="73">
        <v>33</v>
      </c>
      <c r="R44" s="75">
        <v>-9.0909090909090899</v>
      </c>
      <c r="S44" s="73">
        <v>1258.04351666667</v>
      </c>
      <c r="T44" s="73">
        <v>276.76432121212099</v>
      </c>
      <c r="U44" s="76">
        <v>78.000417509766194</v>
      </c>
      <c r="V44" s="37"/>
      <c r="W44" s="37"/>
    </row>
  </sheetData>
  <mergeCells count="42">
    <mergeCell ref="B18:C18"/>
    <mergeCell ref="A1:U4"/>
    <mergeCell ref="W1:W4"/>
    <mergeCell ref="B6:C6"/>
    <mergeCell ref="A7:C7"/>
    <mergeCell ref="A8:A44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30:C30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43:C43"/>
    <mergeCell ref="B44:C44"/>
    <mergeCell ref="B37:C37"/>
    <mergeCell ref="B38:C38"/>
    <mergeCell ref="B39:C39"/>
    <mergeCell ref="B40:C40"/>
    <mergeCell ref="B41:C41"/>
    <mergeCell ref="B42:C42"/>
    <mergeCell ref="B31:C31"/>
    <mergeCell ref="B32:C32"/>
    <mergeCell ref="B33:C33"/>
    <mergeCell ref="B34:C34"/>
    <mergeCell ref="B35:C35"/>
    <mergeCell ref="B36:C36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3"/>
  <sheetViews>
    <sheetView topLeftCell="A13" workbookViewId="0">
      <selection activeCell="I4" sqref="I4"/>
    </sheetView>
  </sheetViews>
  <sheetFormatPr defaultRowHeight="13.5" x14ac:dyDescent="0.1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 x14ac:dyDescent="0.2">
      <c r="A1" s="30" t="s">
        <v>64</v>
      </c>
      <c r="B1" s="31" t="s">
        <v>65</v>
      </c>
      <c r="C1" s="30" t="s">
        <v>66</v>
      </c>
      <c r="D1" s="30" t="s">
        <v>67</v>
      </c>
      <c r="E1" s="30" t="s">
        <v>68</v>
      </c>
      <c r="F1" s="30" t="s">
        <v>69</v>
      </c>
      <c r="G1" s="30" t="s">
        <v>68</v>
      </c>
      <c r="H1" s="30" t="s">
        <v>70</v>
      </c>
    </row>
    <row r="2" spans="1:8" ht="14.25" x14ac:dyDescent="0.2">
      <c r="A2" s="32">
        <v>1</v>
      </c>
      <c r="B2" s="33">
        <v>12</v>
      </c>
      <c r="C2" s="32">
        <v>59058</v>
      </c>
      <c r="D2" s="32">
        <v>588314.85330683796</v>
      </c>
      <c r="E2" s="32">
        <v>451943.30076153798</v>
      </c>
      <c r="F2" s="32">
        <v>136371.552545299</v>
      </c>
      <c r="G2" s="32">
        <v>451943.30076153798</v>
      </c>
      <c r="H2" s="32">
        <v>0.231800288193938</v>
      </c>
    </row>
    <row r="3" spans="1:8" ht="14.25" x14ac:dyDescent="0.2">
      <c r="A3" s="32">
        <v>2</v>
      </c>
      <c r="B3" s="33">
        <v>13</v>
      </c>
      <c r="C3" s="32">
        <v>14513.075999999999</v>
      </c>
      <c r="D3" s="32">
        <v>120209.635892686</v>
      </c>
      <c r="E3" s="32">
        <v>93998.187143529198</v>
      </c>
      <c r="F3" s="32">
        <v>26211.4487491566</v>
      </c>
      <c r="G3" s="32">
        <v>93998.187143529198</v>
      </c>
      <c r="H3" s="32">
        <v>0.218047817502386</v>
      </c>
    </row>
    <row r="4" spans="1:8" ht="14.25" x14ac:dyDescent="0.2">
      <c r="A4" s="32">
        <v>3</v>
      </c>
      <c r="B4" s="33">
        <v>14</v>
      </c>
      <c r="C4" s="32">
        <v>119436</v>
      </c>
      <c r="D4" s="32">
        <v>163478.02360512799</v>
      </c>
      <c r="E4" s="32">
        <v>119646.54738547</v>
      </c>
      <c r="F4" s="32">
        <v>43831.4762196581</v>
      </c>
      <c r="G4" s="32">
        <v>119646.54738547</v>
      </c>
      <c r="H4" s="32">
        <v>0.26811846175441001</v>
      </c>
    </row>
    <row r="5" spans="1:8" ht="14.25" x14ac:dyDescent="0.2">
      <c r="A5" s="32">
        <v>4</v>
      </c>
      <c r="B5" s="33">
        <v>15</v>
      </c>
      <c r="C5" s="32">
        <v>3200</v>
      </c>
      <c r="D5" s="32">
        <v>44771.317360683803</v>
      </c>
      <c r="E5" s="32">
        <v>34441.521608547002</v>
      </c>
      <c r="F5" s="32">
        <v>10329.795752136801</v>
      </c>
      <c r="G5" s="32">
        <v>34441.521608547002</v>
      </c>
      <c r="H5" s="32">
        <v>0.23072351588224499</v>
      </c>
    </row>
    <row r="6" spans="1:8" ht="14.25" x14ac:dyDescent="0.2">
      <c r="A6" s="32">
        <v>5</v>
      </c>
      <c r="B6" s="33">
        <v>16</v>
      </c>
      <c r="C6" s="32">
        <v>2491</v>
      </c>
      <c r="D6" s="32">
        <v>140304.34527777799</v>
      </c>
      <c r="E6" s="32">
        <v>117715.481069231</v>
      </c>
      <c r="F6" s="32">
        <v>22588.864208546998</v>
      </c>
      <c r="G6" s="32">
        <v>117715.481069231</v>
      </c>
      <c r="H6" s="32">
        <v>0.16099903508922001</v>
      </c>
    </row>
    <row r="7" spans="1:8" ht="14.25" x14ac:dyDescent="0.2">
      <c r="A7" s="32">
        <v>6</v>
      </c>
      <c r="B7" s="33">
        <v>17</v>
      </c>
      <c r="C7" s="32">
        <v>22710</v>
      </c>
      <c r="D7" s="32">
        <v>283723.28095128201</v>
      </c>
      <c r="E7" s="32">
        <v>220222.600979487</v>
      </c>
      <c r="F7" s="32">
        <v>63500.679971794903</v>
      </c>
      <c r="G7" s="32">
        <v>220222.600979487</v>
      </c>
      <c r="H7" s="32">
        <v>0.22381201767752901</v>
      </c>
    </row>
    <row r="8" spans="1:8" ht="14.25" x14ac:dyDescent="0.2">
      <c r="A8" s="32">
        <v>7</v>
      </c>
      <c r="B8" s="33">
        <v>18</v>
      </c>
      <c r="C8" s="32">
        <v>93345</v>
      </c>
      <c r="D8" s="32">
        <v>172079.08748974401</v>
      </c>
      <c r="E8" s="32">
        <v>163253.75628632499</v>
      </c>
      <c r="F8" s="32">
        <v>8825.3312034188002</v>
      </c>
      <c r="G8" s="32">
        <v>163253.75628632499</v>
      </c>
      <c r="H8" s="32">
        <v>5.1286483047772002E-2</v>
      </c>
    </row>
    <row r="9" spans="1:8" ht="14.25" x14ac:dyDescent="0.2">
      <c r="A9" s="32">
        <v>8</v>
      </c>
      <c r="B9" s="33">
        <v>19</v>
      </c>
      <c r="C9" s="32">
        <v>47265</v>
      </c>
      <c r="D9" s="32">
        <v>226119.20027179501</v>
      </c>
      <c r="E9" s="32">
        <v>323128.21847692301</v>
      </c>
      <c r="F9" s="32">
        <v>-97009.018205128203</v>
      </c>
      <c r="G9" s="32">
        <v>323128.21847692301</v>
      </c>
      <c r="H9" s="32">
        <v>-0.429017164789737</v>
      </c>
    </row>
    <row r="10" spans="1:8" ht="14.25" x14ac:dyDescent="0.2">
      <c r="A10" s="32">
        <v>9</v>
      </c>
      <c r="B10" s="33">
        <v>21</v>
      </c>
      <c r="C10" s="32">
        <v>246436</v>
      </c>
      <c r="D10" s="32">
        <v>851034.14379999996</v>
      </c>
      <c r="E10" s="32">
        <v>861945.94700000004</v>
      </c>
      <c r="F10" s="32">
        <v>-10911.8032</v>
      </c>
      <c r="G10" s="32">
        <v>861945.94700000004</v>
      </c>
      <c r="H10" s="32">
        <v>-1.28218159982126E-2</v>
      </c>
    </row>
    <row r="11" spans="1:8" ht="14.25" x14ac:dyDescent="0.2">
      <c r="A11" s="32">
        <v>10</v>
      </c>
      <c r="B11" s="33">
        <v>22</v>
      </c>
      <c r="C11" s="32">
        <v>45867.955999999998</v>
      </c>
      <c r="D11" s="32">
        <v>550225.44516239304</v>
      </c>
      <c r="E11" s="32">
        <v>540836.07906495698</v>
      </c>
      <c r="F11" s="32">
        <v>9389.3660974359009</v>
      </c>
      <c r="G11" s="32">
        <v>540836.07906495698</v>
      </c>
      <c r="H11" s="32">
        <v>1.7064579946252299E-2</v>
      </c>
    </row>
    <row r="12" spans="1:8" ht="14.25" x14ac:dyDescent="0.2">
      <c r="A12" s="32">
        <v>11</v>
      </c>
      <c r="B12" s="33">
        <v>23</v>
      </c>
      <c r="C12" s="32">
        <v>251216.092</v>
      </c>
      <c r="D12" s="32">
        <v>1868060.2044333301</v>
      </c>
      <c r="E12" s="32">
        <v>1582447.8140076899</v>
      </c>
      <c r="F12" s="32">
        <v>285612.39042564097</v>
      </c>
      <c r="G12" s="32">
        <v>1582447.8140076899</v>
      </c>
      <c r="H12" s="32">
        <v>0.15289249765495699</v>
      </c>
    </row>
    <row r="13" spans="1:8" ht="14.25" x14ac:dyDescent="0.2">
      <c r="A13" s="32">
        <v>12</v>
      </c>
      <c r="B13" s="33">
        <v>24</v>
      </c>
      <c r="C13" s="32">
        <v>16210.798000000001</v>
      </c>
      <c r="D13" s="32">
        <v>500697.84413076902</v>
      </c>
      <c r="E13" s="32">
        <v>455773.742831624</v>
      </c>
      <c r="F13" s="32">
        <v>44924.101299145303</v>
      </c>
      <c r="G13" s="32">
        <v>455773.742831624</v>
      </c>
      <c r="H13" s="32">
        <v>8.9722977292093706E-2</v>
      </c>
    </row>
    <row r="14" spans="1:8" ht="14.25" x14ac:dyDescent="0.2">
      <c r="A14" s="32">
        <v>13</v>
      </c>
      <c r="B14" s="33">
        <v>25</v>
      </c>
      <c r="C14" s="32">
        <v>84999</v>
      </c>
      <c r="D14" s="32">
        <v>983283.66249999998</v>
      </c>
      <c r="E14" s="32">
        <v>915908.71459999995</v>
      </c>
      <c r="F14" s="32">
        <v>67374.947899999999</v>
      </c>
      <c r="G14" s="32">
        <v>915908.71459999995</v>
      </c>
      <c r="H14" s="32">
        <v>6.8520357318557601E-2</v>
      </c>
    </row>
    <row r="15" spans="1:8" ht="14.25" x14ac:dyDescent="0.2">
      <c r="A15" s="32">
        <v>14</v>
      </c>
      <c r="B15" s="33">
        <v>26</v>
      </c>
      <c r="C15" s="32">
        <v>94064</v>
      </c>
      <c r="D15" s="32">
        <v>479179.49976544903</v>
      </c>
      <c r="E15" s="32">
        <v>446498.447374087</v>
      </c>
      <c r="F15" s="32">
        <v>32681.052391362198</v>
      </c>
      <c r="G15" s="32">
        <v>446498.447374087</v>
      </c>
      <c r="H15" s="32">
        <v>6.8202108828443395E-2</v>
      </c>
    </row>
    <row r="16" spans="1:8" ht="14.25" x14ac:dyDescent="0.2">
      <c r="A16" s="32">
        <v>15</v>
      </c>
      <c r="B16" s="33">
        <v>27</v>
      </c>
      <c r="C16" s="32">
        <v>180022.11300000001</v>
      </c>
      <c r="D16" s="32">
        <v>1191939.3025666701</v>
      </c>
      <c r="E16" s="32">
        <v>1067985.2793000001</v>
      </c>
      <c r="F16" s="32">
        <v>123954.02326666701</v>
      </c>
      <c r="G16" s="32">
        <v>1067985.2793000001</v>
      </c>
      <c r="H16" s="32">
        <v>0.103993569974369</v>
      </c>
    </row>
    <row r="17" spans="1:8" ht="14.25" x14ac:dyDescent="0.2">
      <c r="A17" s="32">
        <v>16</v>
      </c>
      <c r="B17" s="33">
        <v>29</v>
      </c>
      <c r="C17" s="32">
        <v>208071</v>
      </c>
      <c r="D17" s="32">
        <v>2657266.6339324801</v>
      </c>
      <c r="E17" s="32">
        <v>2554501.6515453001</v>
      </c>
      <c r="F17" s="32">
        <v>102764.982387179</v>
      </c>
      <c r="G17" s="32">
        <v>2554501.6515453001</v>
      </c>
      <c r="H17" s="32">
        <v>3.8673191871264299E-2</v>
      </c>
    </row>
    <row r="18" spans="1:8" ht="14.25" x14ac:dyDescent="0.2">
      <c r="A18" s="32">
        <v>17</v>
      </c>
      <c r="B18" s="33">
        <v>31</v>
      </c>
      <c r="C18" s="32">
        <v>37571.976000000002</v>
      </c>
      <c r="D18" s="32">
        <v>302592.82985386101</v>
      </c>
      <c r="E18" s="32">
        <v>248538.888337112</v>
      </c>
      <c r="F18" s="32">
        <v>54053.941516749597</v>
      </c>
      <c r="G18" s="32">
        <v>248538.888337112</v>
      </c>
      <c r="H18" s="32">
        <v>0.17863589676878699</v>
      </c>
    </row>
    <row r="19" spans="1:8" ht="14.25" x14ac:dyDescent="0.2">
      <c r="A19" s="32">
        <v>18</v>
      </c>
      <c r="B19" s="33">
        <v>32</v>
      </c>
      <c r="C19" s="32">
        <v>17467.817999999999</v>
      </c>
      <c r="D19" s="32">
        <v>275703.65535635699</v>
      </c>
      <c r="E19" s="32">
        <v>267317.48851788603</v>
      </c>
      <c r="F19" s="32">
        <v>8386.1668384711502</v>
      </c>
      <c r="G19" s="32">
        <v>267317.48851788603</v>
      </c>
      <c r="H19" s="32">
        <v>3.04173219162862E-2</v>
      </c>
    </row>
    <row r="20" spans="1:8" ht="14.25" x14ac:dyDescent="0.2">
      <c r="A20" s="32">
        <v>19</v>
      </c>
      <c r="B20" s="33">
        <v>33</v>
      </c>
      <c r="C20" s="32">
        <v>51982.313000000002</v>
      </c>
      <c r="D20" s="32">
        <v>546280.54166939005</v>
      </c>
      <c r="E20" s="32">
        <v>445265.37579673901</v>
      </c>
      <c r="F20" s="32">
        <v>101015.16587265101</v>
      </c>
      <c r="G20" s="32">
        <v>445265.37579673901</v>
      </c>
      <c r="H20" s="32">
        <v>0.184914449934381</v>
      </c>
    </row>
    <row r="21" spans="1:8" ht="14.25" x14ac:dyDescent="0.2">
      <c r="A21" s="32">
        <v>20</v>
      </c>
      <c r="B21" s="33">
        <v>34</v>
      </c>
      <c r="C21" s="32">
        <v>58291.106</v>
      </c>
      <c r="D21" s="32">
        <v>317513.98991667002</v>
      </c>
      <c r="E21" s="32">
        <v>211620.55027422</v>
      </c>
      <c r="F21" s="32">
        <v>105893.43964245101</v>
      </c>
      <c r="G21" s="32">
        <v>211620.55027422</v>
      </c>
      <c r="H21" s="32">
        <v>0.33350794927254102</v>
      </c>
    </row>
    <row r="22" spans="1:8" ht="14.25" x14ac:dyDescent="0.2">
      <c r="A22" s="32">
        <v>21</v>
      </c>
      <c r="B22" s="33">
        <v>35</v>
      </c>
      <c r="C22" s="32">
        <v>44019.381999999998</v>
      </c>
      <c r="D22" s="32">
        <v>991413.86257876095</v>
      </c>
      <c r="E22" s="32">
        <v>980274.02273362805</v>
      </c>
      <c r="F22" s="32">
        <v>11139.839845132699</v>
      </c>
      <c r="G22" s="32">
        <v>980274.02273362805</v>
      </c>
      <c r="H22" s="32">
        <v>1.12363164018677E-2</v>
      </c>
    </row>
    <row r="23" spans="1:8" ht="14.25" x14ac:dyDescent="0.2">
      <c r="A23" s="32">
        <v>22</v>
      </c>
      <c r="B23" s="33">
        <v>36</v>
      </c>
      <c r="C23" s="32">
        <v>159180.951</v>
      </c>
      <c r="D23" s="32">
        <v>687041.20874159294</v>
      </c>
      <c r="E23" s="32">
        <v>595475.67996081302</v>
      </c>
      <c r="F23" s="32">
        <v>91565.528780780296</v>
      </c>
      <c r="G23" s="32">
        <v>595475.67996081302</v>
      </c>
      <c r="H23" s="32">
        <v>0.133275162560474</v>
      </c>
    </row>
    <row r="24" spans="1:8" ht="14.25" x14ac:dyDescent="0.2">
      <c r="A24" s="32">
        <v>23</v>
      </c>
      <c r="B24" s="33">
        <v>37</v>
      </c>
      <c r="C24" s="32">
        <v>161042.92000000001</v>
      </c>
      <c r="D24" s="32">
        <v>1309875.3820495601</v>
      </c>
      <c r="E24" s="32">
        <v>1207709.58184948</v>
      </c>
      <c r="F24" s="32">
        <v>102165.800200078</v>
      </c>
      <c r="G24" s="32">
        <v>1207709.58184948</v>
      </c>
      <c r="H24" s="32">
        <v>7.7996580132851503E-2</v>
      </c>
    </row>
    <row r="25" spans="1:8" ht="14.25" x14ac:dyDescent="0.2">
      <c r="A25" s="32">
        <v>24</v>
      </c>
      <c r="B25" s="33">
        <v>38</v>
      </c>
      <c r="C25" s="32">
        <v>224983.818</v>
      </c>
      <c r="D25" s="32">
        <v>1051764.4980451299</v>
      </c>
      <c r="E25" s="32">
        <v>1047156.95381062</v>
      </c>
      <c r="F25" s="32">
        <v>4607.5442345132697</v>
      </c>
      <c r="G25" s="32">
        <v>1047156.95381062</v>
      </c>
      <c r="H25" s="32">
        <v>4.3807755852922504E-3</v>
      </c>
    </row>
    <row r="26" spans="1:8" ht="14.25" x14ac:dyDescent="0.2">
      <c r="A26" s="32">
        <v>25</v>
      </c>
      <c r="B26" s="33">
        <v>39</v>
      </c>
      <c r="C26" s="32">
        <v>87241.191999999995</v>
      </c>
      <c r="D26" s="32">
        <v>141595.583171871</v>
      </c>
      <c r="E26" s="32">
        <v>103145.12803342201</v>
      </c>
      <c r="F26" s="32">
        <v>38450.455138448502</v>
      </c>
      <c r="G26" s="32">
        <v>103145.12803342201</v>
      </c>
      <c r="H26" s="32">
        <v>0.27155123258171698</v>
      </c>
    </row>
    <row r="27" spans="1:8" ht="14.25" x14ac:dyDescent="0.2">
      <c r="A27" s="32">
        <v>26</v>
      </c>
      <c r="B27" s="33">
        <v>42</v>
      </c>
      <c r="C27" s="32">
        <v>10627.378000000001</v>
      </c>
      <c r="D27" s="32">
        <v>171434.2501</v>
      </c>
      <c r="E27" s="32">
        <v>154571.33859999999</v>
      </c>
      <c r="F27" s="32">
        <v>16862.911499999998</v>
      </c>
      <c r="G27" s="32">
        <v>154571.33859999999</v>
      </c>
      <c r="H27" s="32">
        <v>9.8363725394217505E-2</v>
      </c>
    </row>
    <row r="28" spans="1:8" ht="14.25" x14ac:dyDescent="0.2">
      <c r="A28" s="32">
        <v>27</v>
      </c>
      <c r="B28" s="33">
        <v>75</v>
      </c>
      <c r="C28" s="32">
        <v>401</v>
      </c>
      <c r="D28" s="32">
        <v>287224.78632478602</v>
      </c>
      <c r="E28" s="32">
        <v>271527.94017094001</v>
      </c>
      <c r="F28" s="32">
        <v>15696.8461538462</v>
      </c>
      <c r="G28" s="32">
        <v>271527.94017094001</v>
      </c>
      <c r="H28" s="32">
        <v>5.4650040321020797E-2</v>
      </c>
    </row>
    <row r="29" spans="1:8" ht="14.25" x14ac:dyDescent="0.2">
      <c r="A29" s="32">
        <v>28</v>
      </c>
      <c r="B29" s="33">
        <v>76</v>
      </c>
      <c r="C29" s="32">
        <v>1953</v>
      </c>
      <c r="D29" s="32">
        <v>352995.04681965802</v>
      </c>
      <c r="E29" s="32">
        <v>334546.95043760701</v>
      </c>
      <c r="F29" s="32">
        <v>18448.096382051299</v>
      </c>
      <c r="G29" s="32">
        <v>334546.95043760701</v>
      </c>
      <c r="H29" s="32">
        <v>5.2261629584497399E-2</v>
      </c>
    </row>
    <row r="30" spans="1:8" ht="14.25" x14ac:dyDescent="0.2">
      <c r="A30" s="32">
        <v>29</v>
      </c>
      <c r="B30" s="33">
        <v>99</v>
      </c>
      <c r="C30" s="32">
        <v>30</v>
      </c>
      <c r="D30" s="32">
        <v>37741.305498827598</v>
      </c>
      <c r="E30" s="32">
        <v>33092.186748354899</v>
      </c>
      <c r="F30" s="32">
        <v>4649.1187504727304</v>
      </c>
      <c r="G30" s="32">
        <v>33092.186748354899</v>
      </c>
      <c r="H30" s="32">
        <v>0.12318383503234</v>
      </c>
    </row>
    <row r="31" spans="1:8" ht="14.25" x14ac:dyDescent="0.2">
      <c r="A31" s="32">
        <v>30</v>
      </c>
      <c r="B31" s="33">
        <v>40</v>
      </c>
      <c r="C31" s="32">
        <v>0</v>
      </c>
      <c r="D31" s="32">
        <v>0</v>
      </c>
      <c r="E31" s="32">
        <v>0</v>
      </c>
      <c r="F31" s="32">
        <v>0</v>
      </c>
      <c r="G31" s="32">
        <v>0</v>
      </c>
      <c r="H31" s="32">
        <v>0</v>
      </c>
    </row>
    <row r="32" spans="1:8" ht="14.25" x14ac:dyDescent="0.2">
      <c r="A32" s="32"/>
      <c r="B32" s="33"/>
      <c r="C32" s="32"/>
      <c r="D32" s="32"/>
      <c r="E32" s="32"/>
      <c r="F32" s="32"/>
      <c r="G32" s="32"/>
      <c r="H32" s="32"/>
    </row>
    <row r="33" spans="1:8" ht="14.25" x14ac:dyDescent="0.2">
      <c r="A33" s="32"/>
      <c r="B33" s="33"/>
      <c r="C33" s="32"/>
      <c r="D33" s="32"/>
      <c r="E33" s="32"/>
      <c r="F33" s="32"/>
      <c r="G33" s="32"/>
      <c r="H33" s="32"/>
    </row>
    <row r="34" spans="1:8" ht="14.25" x14ac:dyDescent="0.2">
      <c r="A34" s="32"/>
      <c r="B34" s="33"/>
      <c r="C34" s="32"/>
      <c r="D34" s="32"/>
      <c r="E34" s="32"/>
      <c r="F34" s="32"/>
      <c r="G34" s="32"/>
      <c r="H34" s="32"/>
    </row>
    <row r="35" spans="1:8" ht="14.25" x14ac:dyDescent="0.2">
      <c r="A35" s="32"/>
      <c r="B35" s="33"/>
      <c r="C35" s="32"/>
      <c r="D35" s="32"/>
      <c r="E35" s="32"/>
      <c r="F35" s="32"/>
      <c r="G35" s="32"/>
      <c r="H35" s="32"/>
    </row>
    <row r="36" spans="1:8" ht="14.25" x14ac:dyDescent="0.2">
      <c r="A36" s="32"/>
      <c r="B36" s="33"/>
      <c r="C36" s="32"/>
      <c r="D36" s="32"/>
      <c r="E36" s="32"/>
      <c r="F36" s="32"/>
      <c r="G36" s="32"/>
      <c r="H36" s="32"/>
    </row>
    <row r="37" spans="1:8" ht="14.25" x14ac:dyDescent="0.2">
      <c r="A37" s="32"/>
      <c r="B37" s="33"/>
      <c r="C37" s="32"/>
      <c r="D37" s="32"/>
      <c r="E37" s="32"/>
      <c r="F37" s="32"/>
      <c r="G37" s="32"/>
      <c r="H37" s="32"/>
    </row>
    <row r="38" spans="1:8" ht="14.25" x14ac:dyDescent="0.2">
      <c r="A38" s="32"/>
      <c r="B38" s="33"/>
      <c r="C38" s="32"/>
      <c r="D38" s="32"/>
      <c r="E38" s="32"/>
      <c r="F38" s="32"/>
      <c r="G38" s="32"/>
      <c r="H38" s="32"/>
    </row>
    <row r="39" spans="1:8" ht="14.25" x14ac:dyDescent="0.2">
      <c r="A39" s="32"/>
      <c r="B39" s="33"/>
      <c r="C39" s="32"/>
      <c r="D39" s="32"/>
      <c r="E39" s="32"/>
      <c r="F39" s="32"/>
      <c r="G39" s="32"/>
      <c r="H39" s="32"/>
    </row>
    <row r="40" spans="1:8" ht="14.25" x14ac:dyDescent="0.2">
      <c r="A40" s="32"/>
      <c r="B40" s="33"/>
      <c r="C40" s="32"/>
      <c r="D40" s="32"/>
      <c r="E40" s="32"/>
      <c r="F40" s="32"/>
      <c r="G40" s="32"/>
      <c r="H40" s="32"/>
    </row>
    <row r="41" spans="1:8" ht="14.25" x14ac:dyDescent="0.2">
      <c r="A41" s="32"/>
      <c r="B41" s="33"/>
      <c r="C41" s="32"/>
      <c r="D41" s="32"/>
      <c r="E41" s="32"/>
      <c r="F41" s="32"/>
      <c r="G41" s="32"/>
      <c r="H41" s="32"/>
    </row>
    <row r="42" spans="1:8" ht="14.25" x14ac:dyDescent="0.2">
      <c r="A42" s="32"/>
      <c r="B42" s="33"/>
      <c r="C42" s="32"/>
      <c r="D42" s="32"/>
      <c r="E42" s="32"/>
      <c r="F42" s="32"/>
      <c r="G42" s="32"/>
      <c r="H42" s="32"/>
    </row>
    <row r="43" spans="1:8" ht="14.25" x14ac:dyDescent="0.2">
      <c r="A43" s="32"/>
      <c r="B43" s="33"/>
      <c r="C43" s="33"/>
      <c r="D43" s="33"/>
      <c r="E43" s="33"/>
      <c r="F43" s="33"/>
      <c r="G43" s="33"/>
      <c r="H43" s="33"/>
    </row>
    <row r="44" spans="1:8" ht="14.25" x14ac:dyDescent="0.2">
      <c r="A44" s="32"/>
      <c r="B44" s="33"/>
      <c r="C44" s="33"/>
      <c r="D44" s="33"/>
      <c r="E44" s="33"/>
      <c r="F44" s="33"/>
      <c r="G44" s="33"/>
      <c r="H44" s="33"/>
    </row>
    <row r="45" spans="1:8" ht="14.25" x14ac:dyDescent="0.2">
      <c r="A45" s="32"/>
      <c r="B45" s="33"/>
      <c r="C45" s="32"/>
      <c r="D45" s="32"/>
      <c r="E45" s="32"/>
      <c r="F45" s="32"/>
      <c r="G45" s="32"/>
      <c r="H45" s="32"/>
    </row>
    <row r="46" spans="1:8" ht="14.25" x14ac:dyDescent="0.2">
      <c r="A46" s="32"/>
      <c r="B46" s="33"/>
      <c r="C46" s="32"/>
      <c r="D46" s="32"/>
      <c r="E46" s="32"/>
      <c r="F46" s="32"/>
      <c r="G46" s="32"/>
      <c r="H46" s="32"/>
    </row>
    <row r="47" spans="1:8" ht="14.25" x14ac:dyDescent="0.2">
      <c r="A47" s="32"/>
      <c r="B47" s="33"/>
      <c r="C47" s="32"/>
      <c r="D47" s="32"/>
      <c r="E47" s="32"/>
      <c r="F47" s="32"/>
      <c r="G47" s="32"/>
      <c r="H47" s="32"/>
    </row>
    <row r="48" spans="1:8" ht="14.25" x14ac:dyDescent="0.2">
      <c r="A48" s="32"/>
      <c r="B48" s="33"/>
      <c r="C48" s="32"/>
      <c r="D48" s="32"/>
      <c r="E48" s="32"/>
      <c r="F48" s="32"/>
      <c r="G48" s="32"/>
      <c r="H48" s="32"/>
    </row>
    <row r="49" spans="1:8" ht="14.25" x14ac:dyDescent="0.2">
      <c r="A49" s="32"/>
      <c r="B49" s="33"/>
      <c r="C49" s="32"/>
      <c r="D49" s="32"/>
      <c r="E49" s="32"/>
      <c r="F49" s="32"/>
      <c r="G49" s="32"/>
      <c r="H49" s="32"/>
    </row>
    <row r="50" spans="1:8" ht="14.25" x14ac:dyDescent="0.2">
      <c r="A50" s="32"/>
      <c r="B50" s="33"/>
      <c r="C50" s="32"/>
      <c r="D50" s="32"/>
      <c r="E50" s="32"/>
      <c r="F50" s="32"/>
      <c r="G50" s="32"/>
      <c r="H50" s="32"/>
    </row>
    <row r="51" spans="1:8" ht="14.25" x14ac:dyDescent="0.2">
      <c r="A51" s="32"/>
      <c r="B51" s="33"/>
      <c r="C51" s="32"/>
      <c r="D51" s="32"/>
      <c r="E51" s="32"/>
      <c r="F51" s="32"/>
      <c r="G51" s="32"/>
      <c r="H51" s="32"/>
    </row>
    <row r="52" spans="1:8" ht="14.25" x14ac:dyDescent="0.2">
      <c r="A52" s="32"/>
      <c r="B52" s="33"/>
      <c r="C52" s="32"/>
      <c r="D52" s="32"/>
      <c r="E52" s="32"/>
      <c r="F52" s="32"/>
      <c r="G52" s="32"/>
      <c r="H52" s="32"/>
    </row>
    <row r="53" spans="1:8" ht="14.25" x14ac:dyDescent="0.2">
      <c r="A53" s="32"/>
      <c r="B53" s="33"/>
      <c r="C53" s="32"/>
      <c r="D53" s="32"/>
      <c r="E53" s="32"/>
      <c r="F53" s="32"/>
      <c r="G53" s="32"/>
      <c r="H53" s="32"/>
    </row>
    <row r="54" spans="1:8" ht="14.25" x14ac:dyDescent="0.2">
      <c r="A54" s="32"/>
      <c r="B54" s="33"/>
      <c r="C54" s="32"/>
      <c r="D54" s="32"/>
      <c r="E54" s="32"/>
      <c r="F54" s="32"/>
      <c r="G54" s="32"/>
      <c r="H54" s="32"/>
    </row>
    <row r="55" spans="1:8" ht="14.25" x14ac:dyDescent="0.2">
      <c r="A55" s="32"/>
      <c r="B55" s="33"/>
      <c r="C55" s="32"/>
      <c r="D55" s="32"/>
      <c r="E55" s="32"/>
      <c r="F55" s="32"/>
      <c r="G55" s="32"/>
      <c r="H55" s="32"/>
    </row>
    <row r="56" spans="1:8" ht="14.25" x14ac:dyDescent="0.2">
      <c r="A56" s="32"/>
      <c r="B56" s="33"/>
      <c r="C56" s="32"/>
      <c r="D56" s="32"/>
      <c r="E56" s="32"/>
      <c r="F56" s="32"/>
      <c r="G56" s="32"/>
      <c r="H56" s="32"/>
    </row>
    <row r="57" spans="1:8" ht="14.25" x14ac:dyDescent="0.2">
      <c r="A57" s="32"/>
      <c r="B57" s="33"/>
      <c r="C57" s="32"/>
      <c r="D57" s="32"/>
      <c r="E57" s="32"/>
      <c r="F57" s="32"/>
      <c r="G57" s="32"/>
      <c r="H57" s="32"/>
    </row>
    <row r="58" spans="1:8" ht="14.25" x14ac:dyDescent="0.2">
      <c r="A58" s="32"/>
      <c r="B58" s="33"/>
      <c r="C58" s="32"/>
      <c r="D58" s="32"/>
      <c r="E58" s="32"/>
      <c r="F58" s="32"/>
      <c r="G58" s="32"/>
      <c r="H58" s="32"/>
    </row>
    <row r="59" spans="1:8" ht="14.25" x14ac:dyDescent="0.2">
      <c r="A59" s="32"/>
      <c r="B59" s="33"/>
      <c r="C59" s="32"/>
      <c r="D59" s="32"/>
      <c r="E59" s="32"/>
      <c r="F59" s="32"/>
      <c r="G59" s="32"/>
      <c r="H59" s="32"/>
    </row>
    <row r="60" spans="1:8" ht="14.25" x14ac:dyDescent="0.2">
      <c r="A60" s="32"/>
      <c r="B60" s="33"/>
      <c r="C60" s="32"/>
      <c r="D60" s="32"/>
      <c r="E60" s="32"/>
      <c r="F60" s="32"/>
      <c r="G60" s="32"/>
      <c r="H60" s="32"/>
    </row>
    <row r="61" spans="1:8" ht="14.25" x14ac:dyDescent="0.2">
      <c r="A61" s="32"/>
      <c r="B61" s="33"/>
      <c r="C61" s="32"/>
      <c r="D61" s="32"/>
      <c r="E61" s="32"/>
      <c r="F61" s="32"/>
      <c r="G61" s="32"/>
      <c r="H61" s="32"/>
    </row>
    <row r="62" spans="1:8" ht="14.25" x14ac:dyDescent="0.2">
      <c r="A62" s="32"/>
      <c r="B62" s="33"/>
      <c r="C62" s="32"/>
      <c r="D62" s="32"/>
      <c r="E62" s="32"/>
      <c r="F62" s="32"/>
      <c r="G62" s="32"/>
      <c r="H62" s="32"/>
    </row>
    <row r="63" spans="1:8" ht="14.25" x14ac:dyDescent="0.2">
      <c r="A63" s="32"/>
      <c r="B63" s="33"/>
      <c r="C63" s="32"/>
      <c r="D63" s="32"/>
      <c r="E63" s="32"/>
      <c r="F63" s="32"/>
      <c r="G63" s="32"/>
      <c r="H63" s="32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Windows 用户</cp:lastModifiedBy>
  <dcterms:created xsi:type="dcterms:W3CDTF">2013-06-21T00:28:37Z</dcterms:created>
  <dcterms:modified xsi:type="dcterms:W3CDTF">2014-08-15T01:02:45Z</dcterms:modified>
</cp:coreProperties>
</file>