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<sst xmlns="http://schemas.openxmlformats.org/spreadsheetml/2006/main" count="116" uniqueCount="73">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</sst>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1" sqref="I21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21176153.9454</v>
      </c>
      <c r="F3" s="25">
        <f>RA!I7</f>
        <v>1675678.7889</v>
      </c>
      <c r="G3" s="16">
        <f>E3-F3</f>
        <v>19500475.156500001</v>
      </c>
      <c r="H3" s="27">
        <f>RA!J7</f>
        <v>7.9130459346892001</v>
      </c>
      <c r="I3" s="20">
        <f>SUM(I4:I40)</f>
        <v>21176159.310152296</v>
      </c>
      <c r="J3" s="21">
        <f>SUM(J4:J40)</f>
        <v>19500475.260107912</v>
      </c>
      <c r="K3" s="22">
        <f>E3-I3</f>
        <v>-5.3647522963583469</v>
      </c>
      <c r="L3" s="22">
        <f>G3-J3</f>
        <v>-0.1036079116165638</v>
      </c>
    </row>
    <row r="4" spans="1:13" x14ac:dyDescent="0.15">
      <c r="A4" s="41">
        <f>RA!A8</f>
        <v>41867</v>
      </c>
      <c r="B4" s="12">
        <v>12</v>
      </c>
      <c r="C4" s="38" t="s">
        <v>6</v>
      </c>
      <c r="D4" s="38"/>
      <c r="E4" s="15">
        <f>VLOOKUP(C4,RA!B8:D39,3,0)</f>
        <v>754507.58649999998</v>
      </c>
      <c r="F4" s="25">
        <f>VLOOKUP(C4,RA!B8:I43,8,0)</f>
        <v>142280.66949999999</v>
      </c>
      <c r="G4" s="16">
        <f t="shared" ref="G4:G40" si="0">E4-F4</f>
        <v>612226.91700000002</v>
      </c>
      <c r="H4" s="27">
        <f>RA!J8</f>
        <v>18.857420660275899</v>
      </c>
      <c r="I4" s="20">
        <f>VLOOKUP(B4,RMS!B:D,3,FALSE)</f>
        <v>754508.24760085496</v>
      </c>
      <c r="J4" s="21">
        <f>VLOOKUP(B4,RMS!B:E,4,FALSE)</f>
        <v>612226.92488974403</v>
      </c>
      <c r="K4" s="22">
        <f t="shared" ref="K4:K40" si="1">E4-I4</f>
        <v>-0.66110085498075932</v>
      </c>
      <c r="L4" s="22">
        <f t="shared" ref="L4:L40" si="2">G4-J4</f>
        <v>-7.8897440107539296E-3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139034.2617</v>
      </c>
      <c r="F5" s="25">
        <f>VLOOKUP(C5,RA!B9:I44,8,0)</f>
        <v>29645.429499999998</v>
      </c>
      <c r="G5" s="16">
        <f t="shared" si="0"/>
        <v>109388.8322</v>
      </c>
      <c r="H5" s="27">
        <f>RA!J9</f>
        <v>21.3223914289322</v>
      </c>
      <c r="I5" s="20">
        <f>VLOOKUP(B5,RMS!B:D,3,FALSE)</f>
        <v>139034.317337327</v>
      </c>
      <c r="J5" s="21">
        <f>VLOOKUP(B5,RMS!B:E,4,FALSE)</f>
        <v>109388.85914933099</v>
      </c>
      <c r="K5" s="22">
        <f t="shared" si="1"/>
        <v>-5.5637326993746683E-2</v>
      </c>
      <c r="L5" s="22">
        <f t="shared" si="2"/>
        <v>-2.6949330989737064E-2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191793.6085</v>
      </c>
      <c r="F6" s="25">
        <f>VLOOKUP(C6,RA!B10:I45,8,0)</f>
        <v>51384.423900000002</v>
      </c>
      <c r="G6" s="16">
        <f t="shared" si="0"/>
        <v>140409.18460000001</v>
      </c>
      <c r="H6" s="27">
        <f>RA!J10</f>
        <v>26.791520479682699</v>
      </c>
      <c r="I6" s="20">
        <f>VLOOKUP(B6,RMS!B:D,3,FALSE)</f>
        <v>191796.18029572599</v>
      </c>
      <c r="J6" s="21">
        <f>VLOOKUP(B6,RMS!B:E,4,FALSE)</f>
        <v>140409.18509487199</v>
      </c>
      <c r="K6" s="22">
        <f t="shared" si="1"/>
        <v>-2.5717957259912509</v>
      </c>
      <c r="L6" s="22">
        <f t="shared" si="2"/>
        <v>-4.9487198702991009E-4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51568.520700000001</v>
      </c>
      <c r="F7" s="25">
        <f>VLOOKUP(C7,RA!B11:I46,8,0)</f>
        <v>11702.3002</v>
      </c>
      <c r="G7" s="16">
        <f t="shared" si="0"/>
        <v>39866.220500000003</v>
      </c>
      <c r="H7" s="27">
        <f>RA!J11</f>
        <v>22.692720367291798</v>
      </c>
      <c r="I7" s="20">
        <f>VLOOKUP(B7,RMS!B:D,3,FALSE)</f>
        <v>51568.555429059801</v>
      </c>
      <c r="J7" s="21">
        <f>VLOOKUP(B7,RMS!B:E,4,FALSE)</f>
        <v>39866.220402564097</v>
      </c>
      <c r="K7" s="22">
        <f t="shared" si="1"/>
        <v>-3.4729059800156392E-2</v>
      </c>
      <c r="L7" s="22">
        <f t="shared" si="2"/>
        <v>9.7435906354803592E-5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310428.15149999998</v>
      </c>
      <c r="F8" s="25">
        <f>VLOOKUP(C8,RA!B12:I47,8,0)</f>
        <v>3647.1797999999999</v>
      </c>
      <c r="G8" s="16">
        <f t="shared" si="0"/>
        <v>306780.97169999999</v>
      </c>
      <c r="H8" s="27">
        <f>RA!J12</f>
        <v>1.1748869367603101</v>
      </c>
      <c r="I8" s="20">
        <f>VLOOKUP(B8,RMS!B:D,3,FALSE)</f>
        <v>310428.13631794899</v>
      </c>
      <c r="J8" s="21">
        <f>VLOOKUP(B8,RMS!B:E,4,FALSE)</f>
        <v>306780.97161794902</v>
      </c>
      <c r="K8" s="22">
        <f t="shared" si="1"/>
        <v>1.518205099273473E-2</v>
      </c>
      <c r="L8" s="22">
        <f t="shared" si="2"/>
        <v>8.2050974015146494E-5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463743.66489999997</v>
      </c>
      <c r="F9" s="25">
        <f>VLOOKUP(C9,RA!B13:I48,8,0)</f>
        <v>14021.209699999999</v>
      </c>
      <c r="G9" s="16">
        <f t="shared" si="0"/>
        <v>449722.45519999997</v>
      </c>
      <c r="H9" s="27">
        <f>RA!J13</f>
        <v>3.0234827473111601</v>
      </c>
      <c r="I9" s="20">
        <f>VLOOKUP(B9,RMS!B:D,3,FALSE)</f>
        <v>463743.959950427</v>
      </c>
      <c r="J9" s="21">
        <f>VLOOKUP(B9,RMS!B:E,4,FALSE)</f>
        <v>449722.45446752099</v>
      </c>
      <c r="K9" s="22">
        <f t="shared" si="1"/>
        <v>-0.29505042702658102</v>
      </c>
      <c r="L9" s="22">
        <f t="shared" si="2"/>
        <v>7.3247897671535611E-4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171153.73610000001</v>
      </c>
      <c r="F10" s="25">
        <f>VLOOKUP(C10,RA!B14:I49,8,0)</f>
        <v>9934.1095000000005</v>
      </c>
      <c r="G10" s="16">
        <f t="shared" si="0"/>
        <v>161219.62660000002</v>
      </c>
      <c r="H10" s="27">
        <f>RA!J14</f>
        <v>5.8042025411562204</v>
      </c>
      <c r="I10" s="20">
        <f>VLOOKUP(B10,RMS!B:D,3,FALSE)</f>
        <v>171153.753464957</v>
      </c>
      <c r="J10" s="21">
        <f>VLOOKUP(B10,RMS!B:E,4,FALSE)</f>
        <v>161219.62636324801</v>
      </c>
      <c r="K10" s="22">
        <f t="shared" si="1"/>
        <v>-1.7364956991514191E-2</v>
      </c>
      <c r="L10" s="22">
        <f t="shared" si="2"/>
        <v>2.3675200645811856E-4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162366.20790000001</v>
      </c>
      <c r="F11" s="25">
        <f>VLOOKUP(C11,RA!B15:I50,8,0)</f>
        <v>-15645.5355</v>
      </c>
      <c r="G11" s="16">
        <f t="shared" si="0"/>
        <v>178011.74340000001</v>
      </c>
      <c r="H11" s="27">
        <f>RA!J15</f>
        <v>-9.6359554751909702</v>
      </c>
      <c r="I11" s="20">
        <f>VLOOKUP(B11,RMS!B:D,3,FALSE)</f>
        <v>162366.30500341899</v>
      </c>
      <c r="J11" s="21">
        <f>VLOOKUP(B11,RMS!B:E,4,FALSE)</f>
        <v>178011.745333333</v>
      </c>
      <c r="K11" s="22">
        <f t="shared" si="1"/>
        <v>-9.7103418986080214E-2</v>
      </c>
      <c r="L11" s="22">
        <f t="shared" si="2"/>
        <v>-1.9333329983055592E-3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1096551.0401000001</v>
      </c>
      <c r="F12" s="25">
        <f>VLOOKUP(C12,RA!B16:I51,8,0)</f>
        <v>22581.8361</v>
      </c>
      <c r="G12" s="16">
        <f t="shared" si="0"/>
        <v>1073969.2040000001</v>
      </c>
      <c r="H12" s="27">
        <f>RA!J16</f>
        <v>2.0593511176589301</v>
      </c>
      <c r="I12" s="20">
        <f>VLOOKUP(B12,RMS!B:D,3,FALSE)</f>
        <v>1096550.7879000001</v>
      </c>
      <c r="J12" s="21">
        <f>VLOOKUP(B12,RMS!B:E,4,FALSE)</f>
        <v>1073969.2039999999</v>
      </c>
      <c r="K12" s="22">
        <f t="shared" si="1"/>
        <v>0.25219999998807907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974773.7683</v>
      </c>
      <c r="F13" s="25">
        <f>VLOOKUP(C13,RA!B17:I52,8,0)</f>
        <v>-189.06739999999999</v>
      </c>
      <c r="G13" s="16">
        <f t="shared" si="0"/>
        <v>974962.83570000005</v>
      </c>
      <c r="H13" s="27">
        <f>RA!J17</f>
        <v>-1.9396028714409999E-2</v>
      </c>
      <c r="I13" s="20">
        <f>VLOOKUP(B13,RMS!B:D,3,FALSE)</f>
        <v>974773.85493162402</v>
      </c>
      <c r="J13" s="21">
        <f>VLOOKUP(B13,RMS!B:E,4,FALSE)</f>
        <v>974962.83360512799</v>
      </c>
      <c r="K13" s="22">
        <f t="shared" si="1"/>
        <v>-8.6631624028086662E-2</v>
      </c>
      <c r="L13" s="22">
        <f t="shared" si="2"/>
        <v>2.0948720630258322E-3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2043692.6584000001</v>
      </c>
      <c r="F14" s="25">
        <f>VLOOKUP(C14,RA!B18:I53,8,0)</f>
        <v>304245.08020000003</v>
      </c>
      <c r="G14" s="16">
        <f t="shared" si="0"/>
        <v>1739447.5782000001</v>
      </c>
      <c r="H14" s="27">
        <f>RA!J18</f>
        <v>14.887027114839899</v>
      </c>
      <c r="I14" s="20">
        <f>VLOOKUP(B14,RMS!B:D,3,FALSE)</f>
        <v>2043693.23250684</v>
      </c>
      <c r="J14" s="21">
        <f>VLOOKUP(B14,RMS!B:E,4,FALSE)</f>
        <v>1739447.5725094001</v>
      </c>
      <c r="K14" s="22">
        <f t="shared" si="1"/>
        <v>-0.57410683995112777</v>
      </c>
      <c r="L14" s="22">
        <f t="shared" si="2"/>
        <v>5.690600024536252E-3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570264.74399999995</v>
      </c>
      <c r="F15" s="25">
        <f>VLOOKUP(C15,RA!B19:I54,8,0)</f>
        <v>44557.421999999999</v>
      </c>
      <c r="G15" s="16">
        <f t="shared" si="0"/>
        <v>525707.32199999993</v>
      </c>
      <c r="H15" s="27">
        <f>RA!J19</f>
        <v>7.8134625134742697</v>
      </c>
      <c r="I15" s="20">
        <f>VLOOKUP(B15,RMS!B:D,3,FALSE)</f>
        <v>570264.75414529897</v>
      </c>
      <c r="J15" s="21">
        <f>VLOOKUP(B15,RMS!B:E,4,FALSE)</f>
        <v>525707.32213247905</v>
      </c>
      <c r="K15" s="22">
        <f t="shared" si="1"/>
        <v>-1.014529902022332E-2</v>
      </c>
      <c r="L15" s="22">
        <f t="shared" si="2"/>
        <v>-1.3247912283986807E-4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1159769.6396999999</v>
      </c>
      <c r="F16" s="25">
        <f>VLOOKUP(C16,RA!B20:I55,8,0)</f>
        <v>77975.679900000003</v>
      </c>
      <c r="G16" s="16">
        <f t="shared" si="0"/>
        <v>1081793.9597999998</v>
      </c>
      <c r="H16" s="27">
        <f>RA!J20</f>
        <v>6.7233765422735301</v>
      </c>
      <c r="I16" s="20">
        <f>VLOOKUP(B16,RMS!B:D,3,FALSE)</f>
        <v>1159769.5989000001</v>
      </c>
      <c r="J16" s="21">
        <f>VLOOKUP(B16,RMS!B:E,4,FALSE)</f>
        <v>1081793.9598000001</v>
      </c>
      <c r="K16" s="22">
        <f t="shared" si="1"/>
        <v>4.079999984242022E-2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528456.91070000001</v>
      </c>
      <c r="F17" s="25">
        <f>VLOOKUP(C17,RA!B21:I56,8,0)</f>
        <v>31538.832900000001</v>
      </c>
      <c r="G17" s="16">
        <f t="shared" si="0"/>
        <v>496918.07780000003</v>
      </c>
      <c r="H17" s="27">
        <f>RA!J21</f>
        <v>5.9680992454471502</v>
      </c>
      <c r="I17" s="20">
        <f>VLOOKUP(B17,RMS!B:D,3,FALSE)</f>
        <v>528456.90074418695</v>
      </c>
      <c r="J17" s="21">
        <f>VLOOKUP(B17,RMS!B:E,4,FALSE)</f>
        <v>496918.07768314</v>
      </c>
      <c r="K17" s="22">
        <f t="shared" si="1"/>
        <v>9.9558130605146289E-3</v>
      </c>
      <c r="L17" s="22">
        <f t="shared" si="2"/>
        <v>1.1686002835631371E-4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1424974.8462</v>
      </c>
      <c r="F18" s="25">
        <f>VLOOKUP(C18,RA!B22:I57,8,0)</f>
        <v>159819.46340000001</v>
      </c>
      <c r="G18" s="16">
        <f t="shared" si="0"/>
        <v>1265155.3828</v>
      </c>
      <c r="H18" s="27">
        <f>RA!J22</f>
        <v>11.215598915741801</v>
      </c>
      <c r="I18" s="20">
        <f>VLOOKUP(B18,RMS!B:D,3,FALSE)</f>
        <v>1424975.0601333301</v>
      </c>
      <c r="J18" s="21">
        <f>VLOOKUP(B18,RMS!B:E,4,FALSE)</f>
        <v>1265155.3833999999</v>
      </c>
      <c r="K18" s="22">
        <f t="shared" si="1"/>
        <v>-0.21393333002924919</v>
      </c>
      <c r="L18" s="22">
        <f t="shared" si="2"/>
        <v>-5.9999991208314896E-4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3199744.5336000002</v>
      </c>
      <c r="F19" s="25">
        <f>VLOOKUP(C19,RA!B23:I58,8,0)</f>
        <v>92374.071599999996</v>
      </c>
      <c r="G19" s="16">
        <f t="shared" si="0"/>
        <v>3107370.4620000003</v>
      </c>
      <c r="H19" s="27">
        <f>RA!J23</f>
        <v>2.8869202097228301</v>
      </c>
      <c r="I19" s="20">
        <f>VLOOKUP(B19,RMS!B:D,3,FALSE)</f>
        <v>3199745.8571196599</v>
      </c>
      <c r="J19" s="21">
        <f>VLOOKUP(B19,RMS!B:E,4,FALSE)</f>
        <v>3107370.5054478599</v>
      </c>
      <c r="K19" s="22">
        <f t="shared" si="1"/>
        <v>-1.3235196596942842</v>
      </c>
      <c r="L19" s="22">
        <f t="shared" si="2"/>
        <v>-4.3447859585285187E-2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342338.63059999997</v>
      </c>
      <c r="F20" s="25">
        <f>VLOOKUP(C20,RA!B24:I59,8,0)</f>
        <v>58879.795100000003</v>
      </c>
      <c r="G20" s="16">
        <f t="shared" si="0"/>
        <v>283458.83549999999</v>
      </c>
      <c r="H20" s="27">
        <f>RA!J24</f>
        <v>17.1992845203605</v>
      </c>
      <c r="I20" s="20">
        <f>VLOOKUP(B20,RMS!B:D,3,FALSE)</f>
        <v>342338.55991331203</v>
      </c>
      <c r="J20" s="21">
        <f>VLOOKUP(B20,RMS!B:E,4,FALSE)</f>
        <v>283458.81648366502</v>
      </c>
      <c r="K20" s="22">
        <f t="shared" si="1"/>
        <v>7.0686687948182225E-2</v>
      </c>
      <c r="L20" s="22">
        <f t="shared" si="2"/>
        <v>1.9016334961634129E-2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321627.15539999999</v>
      </c>
      <c r="F21" s="25">
        <f>VLOOKUP(C21,RA!B25:I60,8,0)</f>
        <v>16597.563699999999</v>
      </c>
      <c r="G21" s="16">
        <f t="shared" si="0"/>
        <v>305029.59169999999</v>
      </c>
      <c r="H21" s="27">
        <f>RA!J25</f>
        <v>5.16049824193421</v>
      </c>
      <c r="I21" s="20">
        <f>VLOOKUP(B21,RMS!B:D,3,FALSE)</f>
        <v>321627.15943745599</v>
      </c>
      <c r="J21" s="21">
        <f>VLOOKUP(B21,RMS!B:E,4,FALSE)</f>
        <v>305029.58967362501</v>
      </c>
      <c r="K21" s="22">
        <f t="shared" si="1"/>
        <v>-4.0374560048803687E-3</v>
      </c>
      <c r="L21" s="22">
        <f t="shared" si="2"/>
        <v>2.0263749756850302E-3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624602.14469999995</v>
      </c>
      <c r="F22" s="25">
        <f>VLOOKUP(C22,RA!B26:I61,8,0)</f>
        <v>115932.4184</v>
      </c>
      <c r="G22" s="16">
        <f t="shared" si="0"/>
        <v>508669.72629999998</v>
      </c>
      <c r="H22" s="27">
        <f>RA!J26</f>
        <v>18.561002293016902</v>
      </c>
      <c r="I22" s="20">
        <f>VLOOKUP(B22,RMS!B:D,3,FALSE)</f>
        <v>624602.14928128698</v>
      </c>
      <c r="J22" s="21">
        <f>VLOOKUP(B22,RMS!B:E,4,FALSE)</f>
        <v>508669.70817293797</v>
      </c>
      <c r="K22" s="22">
        <f t="shared" si="1"/>
        <v>-4.5812870375812054E-3</v>
      </c>
      <c r="L22" s="22">
        <f t="shared" si="2"/>
        <v>1.8127062008716166E-2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349892.12</v>
      </c>
      <c r="F23" s="25">
        <f>VLOOKUP(C23,RA!B27:I62,8,0)</f>
        <v>118118.6885</v>
      </c>
      <c r="G23" s="16">
        <f t="shared" si="0"/>
        <v>231773.43150000001</v>
      </c>
      <c r="H23" s="27">
        <f>RA!J27</f>
        <v>33.758602079978303</v>
      </c>
      <c r="I23" s="20">
        <f>VLOOKUP(B23,RMS!B:D,3,FALSE)</f>
        <v>349892.05847314099</v>
      </c>
      <c r="J23" s="21">
        <f>VLOOKUP(B23,RMS!B:E,4,FALSE)</f>
        <v>231773.43284758599</v>
      </c>
      <c r="K23" s="22">
        <f t="shared" si="1"/>
        <v>6.1526859004516155E-2</v>
      </c>
      <c r="L23" s="22">
        <f t="shared" si="2"/>
        <v>-1.3475859886966646E-3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1195345.314</v>
      </c>
      <c r="F24" s="25">
        <f>VLOOKUP(C24,RA!B28:I63,8,0)</f>
        <v>13069.0967</v>
      </c>
      <c r="G24" s="16">
        <f t="shared" si="0"/>
        <v>1182276.2172999999</v>
      </c>
      <c r="H24" s="27">
        <f>RA!J28</f>
        <v>1.0933323238844399</v>
      </c>
      <c r="I24" s="20">
        <f>VLOOKUP(B24,RMS!B:D,3,FALSE)</f>
        <v>1195345.3140300901</v>
      </c>
      <c r="J24" s="21">
        <f>VLOOKUP(B24,RMS!B:E,4,FALSE)</f>
        <v>1182276.2060690301</v>
      </c>
      <c r="K24" s="22">
        <f t="shared" si="1"/>
        <v>-3.0090101063251495E-5</v>
      </c>
      <c r="L24" s="22">
        <f t="shared" si="2"/>
        <v>1.1230969801545143E-2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830605.16209999996</v>
      </c>
      <c r="F25" s="25">
        <f>VLOOKUP(C25,RA!B29:I64,8,0)</f>
        <v>119675.459</v>
      </c>
      <c r="G25" s="16">
        <f t="shared" si="0"/>
        <v>710929.70309999993</v>
      </c>
      <c r="H25" s="27">
        <f>RA!J29</f>
        <v>14.4082248053247</v>
      </c>
      <c r="I25" s="20">
        <f>VLOOKUP(B25,RMS!B:D,3,FALSE)</f>
        <v>830605.15978053096</v>
      </c>
      <c r="J25" s="21">
        <f>VLOOKUP(B25,RMS!B:E,4,FALSE)</f>
        <v>710929.72278725402</v>
      </c>
      <c r="K25" s="22">
        <f t="shared" si="1"/>
        <v>2.3194690002128482E-3</v>
      </c>
      <c r="L25" s="22">
        <f t="shared" si="2"/>
        <v>-1.9687254098244011E-2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1565711.9998000001</v>
      </c>
      <c r="F26" s="25">
        <f>VLOOKUP(C26,RA!B30:I65,8,0)</f>
        <v>141940.1238</v>
      </c>
      <c r="G26" s="16">
        <f t="shared" si="0"/>
        <v>1423771.8760000002</v>
      </c>
      <c r="H26" s="27">
        <f>RA!J30</f>
        <v>9.0655320913508408</v>
      </c>
      <c r="I26" s="20">
        <f>VLOOKUP(B26,RMS!B:D,3,FALSE)</f>
        <v>1565712.01468673</v>
      </c>
      <c r="J26" s="21">
        <f>VLOOKUP(B26,RMS!B:E,4,FALSE)</f>
        <v>1423771.86392243</v>
      </c>
      <c r="K26" s="22">
        <f t="shared" si="1"/>
        <v>-1.4886729884892702E-2</v>
      </c>
      <c r="L26" s="22">
        <f t="shared" si="2"/>
        <v>1.2077570194378495E-2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1305384.8658</v>
      </c>
      <c r="F27" s="25">
        <f>VLOOKUP(C27,RA!B31:I66,8,0)</f>
        <v>-864.71550000000002</v>
      </c>
      <c r="G27" s="16">
        <f t="shared" si="0"/>
        <v>1306249.5813</v>
      </c>
      <c r="H27" s="27">
        <f>RA!J31</f>
        <v>-6.6242188235426006E-2</v>
      </c>
      <c r="I27" s="20">
        <f>VLOOKUP(B27,RMS!B:D,3,FALSE)</f>
        <v>1305384.8921203499</v>
      </c>
      <c r="J27" s="21">
        <f>VLOOKUP(B27,RMS!B:E,4,FALSE)</f>
        <v>1306249.6752283201</v>
      </c>
      <c r="K27" s="22">
        <f t="shared" si="1"/>
        <v>-2.6320349890738726E-2</v>
      </c>
      <c r="L27" s="22">
        <f t="shared" si="2"/>
        <v>-9.3928320100530982E-2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152142.94130000001</v>
      </c>
      <c r="F28" s="25">
        <f>VLOOKUP(C28,RA!B32:I67,8,0)</f>
        <v>40940.075400000002</v>
      </c>
      <c r="G28" s="16">
        <f t="shared" si="0"/>
        <v>111202.8659</v>
      </c>
      <c r="H28" s="27">
        <f>RA!J32</f>
        <v>26.908954861910502</v>
      </c>
      <c r="I28" s="20">
        <f>VLOOKUP(B28,RMS!B:D,3,FALSE)</f>
        <v>152142.775667915</v>
      </c>
      <c r="J28" s="21">
        <f>VLOOKUP(B28,RMS!B:E,4,FALSE)</f>
        <v>111202.84546794801</v>
      </c>
      <c r="K28" s="22">
        <f t="shared" si="1"/>
        <v>0.16563208500156179</v>
      </c>
      <c r="L28" s="22">
        <f t="shared" si="2"/>
        <v>2.0432051998795941E-2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215551.95970000001</v>
      </c>
      <c r="F31" s="25">
        <f>VLOOKUP(C31,RA!B35:I70,8,0)</f>
        <v>19824.797699999999</v>
      </c>
      <c r="G31" s="16">
        <f t="shared" si="0"/>
        <v>195727.16200000001</v>
      </c>
      <c r="H31" s="27">
        <f>RA!J35</f>
        <v>9.1972245242361392</v>
      </c>
      <c r="I31" s="20">
        <f>VLOOKUP(B31,RMS!B:D,3,FALSE)</f>
        <v>215551.9595</v>
      </c>
      <c r="J31" s="21">
        <f>VLOOKUP(B31,RMS!B:E,4,FALSE)</f>
        <v>195727.16039999999</v>
      </c>
      <c r="K31" s="22">
        <f t="shared" si="1"/>
        <v>2.0000000949949026E-4</v>
      </c>
      <c r="L31" s="22">
        <f t="shared" si="2"/>
        <v>1.6000000177882612E-3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320266.6678</v>
      </c>
      <c r="F35" s="25">
        <f>VLOOKUP(C35,RA!B8:I74,8,0)</f>
        <v>18917.408500000001</v>
      </c>
      <c r="G35" s="16">
        <f t="shared" si="0"/>
        <v>301349.25929999998</v>
      </c>
      <c r="H35" s="27">
        <f>RA!J39</f>
        <v>5.9067678288061902</v>
      </c>
      <c r="I35" s="20">
        <f>VLOOKUP(B35,RMS!B:D,3,FALSE)</f>
        <v>320266.66666666698</v>
      </c>
      <c r="J35" s="21">
        <f>VLOOKUP(B35,RMS!B:E,4,FALSE)</f>
        <v>301349.25641025603</v>
      </c>
      <c r="K35" s="22">
        <f t="shared" si="1"/>
        <v>1.133333018515259E-3</v>
      </c>
      <c r="L35" s="22">
        <f t="shared" si="2"/>
        <v>2.8897439478896558E-3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692092.26040000003</v>
      </c>
      <c r="F36" s="25">
        <f>VLOOKUP(C36,RA!B8:I75,8,0)</f>
        <v>31139.537400000001</v>
      </c>
      <c r="G36" s="16">
        <f t="shared" si="0"/>
        <v>660952.723</v>
      </c>
      <c r="H36" s="27">
        <f>RA!J40</f>
        <v>4.49933327993043</v>
      </c>
      <c r="I36" s="20">
        <f>VLOOKUP(B36,RMS!B:D,3,FALSE)</f>
        <v>692092.25379487197</v>
      </c>
      <c r="J36" s="21">
        <f>VLOOKUP(B36,RMS!B:E,4,FALSE)</f>
        <v>660952.72656752099</v>
      </c>
      <c r="K36" s="22">
        <f t="shared" si="1"/>
        <v>6.6051280591636896E-3</v>
      </c>
      <c r="L36" s="22">
        <f t="shared" si="2"/>
        <v>-3.5675209946930408E-3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17768.845000000001</v>
      </c>
      <c r="F40" s="25">
        <f>VLOOKUP(C40,RA!B8:I78,8,0)</f>
        <v>1635.4349</v>
      </c>
      <c r="G40" s="16">
        <f t="shared" si="0"/>
        <v>16133.410100000001</v>
      </c>
      <c r="H40" s="27">
        <f>RA!J43</f>
        <v>0</v>
      </c>
      <c r="I40" s="20">
        <f>VLOOKUP(B40,RMS!B:D,3,FALSE)</f>
        <v>17768.845019287499</v>
      </c>
      <c r="J40" s="21">
        <f>VLOOKUP(B40,RMS!B:E,4,FALSE)</f>
        <v>16133.410180773</v>
      </c>
      <c r="K40" s="22">
        <f t="shared" si="1"/>
        <v>-1.9287497707409784E-5</v>
      </c>
      <c r="L40" s="22">
        <f t="shared" si="2"/>
        <v>-8.0772999353939667E-5</v>
      </c>
      <c r="M40" s="36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opLeftCell="A19"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21176153.9454</v>
      </c>
      <c r="E7" s="65">
        <v>25667795</v>
      </c>
      <c r="F7" s="66">
        <v>82.500869067249397</v>
      </c>
      <c r="G7" s="65">
        <v>18068918.240499999</v>
      </c>
      <c r="H7" s="66">
        <v>17.196578475491599</v>
      </c>
      <c r="I7" s="65">
        <v>1675678.7889</v>
      </c>
      <c r="J7" s="66">
        <v>7.9130459346892001</v>
      </c>
      <c r="K7" s="65">
        <v>1755493.1410999999</v>
      </c>
      <c r="L7" s="66">
        <v>9.7155408958861003</v>
      </c>
      <c r="M7" s="66">
        <v>-4.5465487919815001E-2</v>
      </c>
      <c r="N7" s="65">
        <v>274819715.73290002</v>
      </c>
      <c r="O7" s="65">
        <v>4492398793.8961</v>
      </c>
      <c r="P7" s="65">
        <v>1173596</v>
      </c>
      <c r="Q7" s="65">
        <v>1025762</v>
      </c>
      <c r="R7" s="66">
        <v>14.412115091025001</v>
      </c>
      <c r="S7" s="65">
        <v>18.043819121230801</v>
      </c>
      <c r="T7" s="65">
        <v>18.0756672255357</v>
      </c>
      <c r="U7" s="67">
        <v>-0.17650423167599399</v>
      </c>
      <c r="V7" s="55"/>
      <c r="W7" s="55"/>
    </row>
    <row r="8" spans="1:23" ht="14.25" thickBot="1" x14ac:dyDescent="0.2">
      <c r="A8" s="52">
        <v>41867</v>
      </c>
      <c r="B8" s="42" t="s">
        <v>6</v>
      </c>
      <c r="C8" s="43"/>
      <c r="D8" s="68">
        <v>754507.58649999998</v>
      </c>
      <c r="E8" s="68">
        <v>926533</v>
      </c>
      <c r="F8" s="69">
        <v>81.433428329050301</v>
      </c>
      <c r="G8" s="68">
        <v>476073.06589999999</v>
      </c>
      <c r="H8" s="69">
        <v>58.4856696468701</v>
      </c>
      <c r="I8" s="68">
        <v>142280.66949999999</v>
      </c>
      <c r="J8" s="69">
        <v>18.857420660275899</v>
      </c>
      <c r="K8" s="68">
        <v>105488.9094</v>
      </c>
      <c r="L8" s="69">
        <v>22.158134319272399</v>
      </c>
      <c r="M8" s="69">
        <v>0.348773727108036</v>
      </c>
      <c r="N8" s="68">
        <v>9485343.8825000003</v>
      </c>
      <c r="O8" s="68">
        <v>170124023.31029999</v>
      </c>
      <c r="P8" s="68">
        <v>29694</v>
      </c>
      <c r="Q8" s="68">
        <v>24838</v>
      </c>
      <c r="R8" s="69">
        <v>19.550688461228798</v>
      </c>
      <c r="S8" s="68">
        <v>25.409429059742699</v>
      </c>
      <c r="T8" s="68">
        <v>27.2636217610114</v>
      </c>
      <c r="U8" s="70">
        <v>-7.2972623544947099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139034.2617</v>
      </c>
      <c r="E9" s="68">
        <v>186127</v>
      </c>
      <c r="F9" s="69">
        <v>74.698599182278798</v>
      </c>
      <c r="G9" s="68">
        <v>125168.45329999999</v>
      </c>
      <c r="H9" s="69">
        <v>11.077718094643901</v>
      </c>
      <c r="I9" s="68">
        <v>29645.429499999998</v>
      </c>
      <c r="J9" s="69">
        <v>21.3223914289322</v>
      </c>
      <c r="K9" s="68">
        <v>25948.23</v>
      </c>
      <c r="L9" s="69">
        <v>20.730646833038701</v>
      </c>
      <c r="M9" s="69">
        <v>0.14248368771203301</v>
      </c>
      <c r="N9" s="68">
        <v>1779226.5285</v>
      </c>
      <c r="O9" s="68">
        <v>28927130.642000001</v>
      </c>
      <c r="P9" s="68">
        <v>8075</v>
      </c>
      <c r="Q9" s="68">
        <v>6921</v>
      </c>
      <c r="R9" s="69">
        <v>16.6738910562058</v>
      </c>
      <c r="S9" s="68">
        <v>17.2178652260062</v>
      </c>
      <c r="T9" s="68">
        <v>17.007013437364499</v>
      </c>
      <c r="U9" s="70">
        <v>1.22461051863257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191793.6085</v>
      </c>
      <c r="E10" s="68">
        <v>224733</v>
      </c>
      <c r="F10" s="69">
        <v>85.342877325537401</v>
      </c>
      <c r="G10" s="68">
        <v>137695.51070000001</v>
      </c>
      <c r="H10" s="69">
        <v>39.288207382348602</v>
      </c>
      <c r="I10" s="68">
        <v>51384.423900000002</v>
      </c>
      <c r="J10" s="69">
        <v>26.791520479682699</v>
      </c>
      <c r="K10" s="68">
        <v>31773.461899999998</v>
      </c>
      <c r="L10" s="69">
        <v>23.075161810631201</v>
      </c>
      <c r="M10" s="69">
        <v>0.61721200106306295</v>
      </c>
      <c r="N10" s="68">
        <v>2650737.1444000001</v>
      </c>
      <c r="O10" s="68">
        <v>43940743.512100004</v>
      </c>
      <c r="P10" s="68">
        <v>106926</v>
      </c>
      <c r="Q10" s="68">
        <v>94542</v>
      </c>
      <c r="R10" s="69">
        <v>13.0989401535825</v>
      </c>
      <c r="S10" s="68">
        <v>1.7937041365056201</v>
      </c>
      <c r="T10" s="68">
        <v>1.56667310507499</v>
      </c>
      <c r="U10" s="70">
        <v>12.657105863228599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51568.520700000001</v>
      </c>
      <c r="E11" s="68">
        <v>58688</v>
      </c>
      <c r="F11" s="69">
        <v>87.868935216739402</v>
      </c>
      <c r="G11" s="68">
        <v>37664.910499999998</v>
      </c>
      <c r="H11" s="69">
        <v>36.913960541602698</v>
      </c>
      <c r="I11" s="68">
        <v>11702.3002</v>
      </c>
      <c r="J11" s="69">
        <v>22.692720367291798</v>
      </c>
      <c r="K11" s="68">
        <v>7476.0308999999997</v>
      </c>
      <c r="L11" s="69">
        <v>19.848795074131399</v>
      </c>
      <c r="M11" s="69">
        <v>0.565309233807474</v>
      </c>
      <c r="N11" s="68">
        <v>868353.35309999995</v>
      </c>
      <c r="O11" s="68">
        <v>17971611.7489</v>
      </c>
      <c r="P11" s="68">
        <v>2946</v>
      </c>
      <c r="Q11" s="68">
        <v>2485</v>
      </c>
      <c r="R11" s="69">
        <v>18.551307847082501</v>
      </c>
      <c r="S11" s="68">
        <v>17.504589511201601</v>
      </c>
      <c r="T11" s="68">
        <v>18.111978712273601</v>
      </c>
      <c r="U11" s="70">
        <v>-3.4698854302372002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310428.15149999998</v>
      </c>
      <c r="E12" s="68">
        <v>212494</v>
      </c>
      <c r="F12" s="69">
        <v>146.08796083654099</v>
      </c>
      <c r="G12" s="68">
        <v>152945.109</v>
      </c>
      <c r="H12" s="69">
        <v>102.96703407495001</v>
      </c>
      <c r="I12" s="68">
        <v>3647.1797999999999</v>
      </c>
      <c r="J12" s="69">
        <v>1.1748869367603101</v>
      </c>
      <c r="K12" s="68">
        <v>894.54570000000001</v>
      </c>
      <c r="L12" s="69">
        <v>0.58488022653931404</v>
      </c>
      <c r="M12" s="69">
        <v>3.0771307715190002</v>
      </c>
      <c r="N12" s="68">
        <v>2599460.0647</v>
      </c>
      <c r="O12" s="68">
        <v>53368655.891400002</v>
      </c>
      <c r="P12" s="68">
        <v>2830</v>
      </c>
      <c r="Q12" s="68">
        <v>2021</v>
      </c>
      <c r="R12" s="69">
        <v>40.029688273132102</v>
      </c>
      <c r="S12" s="68">
        <v>109.69192632508801</v>
      </c>
      <c r="T12" s="68">
        <v>84.619464473033204</v>
      </c>
      <c r="U12" s="70">
        <v>22.857162502324201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463743.66489999997</v>
      </c>
      <c r="E13" s="68">
        <v>372487</v>
      </c>
      <c r="F13" s="69">
        <v>124.49928853892899</v>
      </c>
      <c r="G13" s="68">
        <v>274081.01939999999</v>
      </c>
      <c r="H13" s="69">
        <v>69.199481932458099</v>
      </c>
      <c r="I13" s="68">
        <v>14021.209699999999</v>
      </c>
      <c r="J13" s="69">
        <v>3.0234827473111601</v>
      </c>
      <c r="K13" s="68">
        <v>51693.084499999997</v>
      </c>
      <c r="L13" s="69">
        <v>18.860512345277701</v>
      </c>
      <c r="M13" s="69">
        <v>-0.72876043603085805</v>
      </c>
      <c r="N13" s="68">
        <v>4500313.8744000001</v>
      </c>
      <c r="O13" s="68">
        <v>85188913.185200006</v>
      </c>
      <c r="P13" s="68">
        <v>18961</v>
      </c>
      <c r="Q13" s="68">
        <v>12134</v>
      </c>
      <c r="R13" s="69">
        <v>56.263392121312002</v>
      </c>
      <c r="S13" s="68">
        <v>24.457764089446801</v>
      </c>
      <c r="T13" s="68">
        <v>23.2408661611999</v>
      </c>
      <c r="U13" s="70">
        <v>4.9755076702694003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171153.73610000001</v>
      </c>
      <c r="E14" s="68">
        <v>173821</v>
      </c>
      <c r="F14" s="69">
        <v>98.465511129265195</v>
      </c>
      <c r="G14" s="68">
        <v>136230.7928</v>
      </c>
      <c r="H14" s="69">
        <v>25.635131809935402</v>
      </c>
      <c r="I14" s="68">
        <v>9934.1095000000005</v>
      </c>
      <c r="J14" s="69">
        <v>5.8042025411562204</v>
      </c>
      <c r="K14" s="68">
        <v>15060.233</v>
      </c>
      <c r="L14" s="69">
        <v>11.0549404363446</v>
      </c>
      <c r="M14" s="69">
        <v>-0.34037478039018398</v>
      </c>
      <c r="N14" s="68">
        <v>2481149.486</v>
      </c>
      <c r="O14" s="68">
        <v>40873395.0264</v>
      </c>
      <c r="P14" s="68">
        <v>3347</v>
      </c>
      <c r="Q14" s="68">
        <v>3222</v>
      </c>
      <c r="R14" s="69">
        <v>3.87957790192428</v>
      </c>
      <c r="S14" s="68">
        <v>51.136461338512099</v>
      </c>
      <c r="T14" s="68">
        <v>51.774525946616997</v>
      </c>
      <c r="U14" s="70">
        <v>-1.24776840517193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162366.20790000001</v>
      </c>
      <c r="E15" s="68">
        <v>143239</v>
      </c>
      <c r="F15" s="69">
        <v>113.35335202005</v>
      </c>
      <c r="G15" s="68">
        <v>98063.637300000002</v>
      </c>
      <c r="H15" s="69">
        <v>65.572287924914704</v>
      </c>
      <c r="I15" s="68">
        <v>-15645.5355</v>
      </c>
      <c r="J15" s="69">
        <v>-9.6359554751909702</v>
      </c>
      <c r="K15" s="68">
        <v>12073.7381</v>
      </c>
      <c r="L15" s="69">
        <v>12.312145900792499</v>
      </c>
      <c r="M15" s="69">
        <v>-2.2958319428843699</v>
      </c>
      <c r="N15" s="68">
        <v>1925926.6355000001</v>
      </c>
      <c r="O15" s="68">
        <v>31943395.183899999</v>
      </c>
      <c r="P15" s="68">
        <v>7329</v>
      </c>
      <c r="Q15" s="68">
        <v>8161</v>
      </c>
      <c r="R15" s="69">
        <v>-10.194829065065599</v>
      </c>
      <c r="S15" s="68">
        <v>22.153937494883301</v>
      </c>
      <c r="T15" s="68">
        <v>22.135862186006602</v>
      </c>
      <c r="U15" s="70">
        <v>8.1589599505277E-2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1096551.0401000001</v>
      </c>
      <c r="E16" s="68">
        <v>1224595</v>
      </c>
      <c r="F16" s="69">
        <v>89.543974954985103</v>
      </c>
      <c r="G16" s="68">
        <v>831439.45810000005</v>
      </c>
      <c r="H16" s="69">
        <v>31.885855237834299</v>
      </c>
      <c r="I16" s="68">
        <v>22581.8361</v>
      </c>
      <c r="J16" s="69">
        <v>2.0593511176589301</v>
      </c>
      <c r="K16" s="68">
        <v>78583.806800000006</v>
      </c>
      <c r="L16" s="69">
        <v>9.4515368538773998</v>
      </c>
      <c r="M16" s="69">
        <v>-0.71264008426733505</v>
      </c>
      <c r="N16" s="68">
        <v>14731991.841800001</v>
      </c>
      <c r="O16" s="68">
        <v>232911396.59419999</v>
      </c>
      <c r="P16" s="68">
        <v>62300</v>
      </c>
      <c r="Q16" s="68">
        <v>52836</v>
      </c>
      <c r="R16" s="69">
        <v>17.9120296767356</v>
      </c>
      <c r="S16" s="68">
        <v>17.601140290529699</v>
      </c>
      <c r="T16" s="68">
        <v>17.357657572488499</v>
      </c>
      <c r="U16" s="70">
        <v>1.38333490911523</v>
      </c>
      <c r="V16" s="55"/>
      <c r="W16" s="55"/>
    </row>
    <row r="17" spans="1:23" ht="12" thickBot="1" x14ac:dyDescent="0.2">
      <c r="A17" s="53"/>
      <c r="B17" s="42" t="s">
        <v>15</v>
      </c>
      <c r="C17" s="43"/>
      <c r="D17" s="68">
        <v>974773.7683</v>
      </c>
      <c r="E17" s="68">
        <v>819471</v>
      </c>
      <c r="F17" s="69">
        <v>118.951588073281</v>
      </c>
      <c r="G17" s="68">
        <v>1271245.3676</v>
      </c>
      <c r="H17" s="69">
        <v>-23.321351397308302</v>
      </c>
      <c r="I17" s="68">
        <v>-189.06739999999999</v>
      </c>
      <c r="J17" s="69">
        <v>-1.9396028714409999E-2</v>
      </c>
      <c r="K17" s="68">
        <v>31970.105</v>
      </c>
      <c r="L17" s="69">
        <v>2.51486501463968</v>
      </c>
      <c r="M17" s="69">
        <v>-1.0059138811086199</v>
      </c>
      <c r="N17" s="68">
        <v>9127914.3762999997</v>
      </c>
      <c r="O17" s="68">
        <v>218951966.87729999</v>
      </c>
      <c r="P17" s="68">
        <v>18315</v>
      </c>
      <c r="Q17" s="68">
        <v>16197</v>
      </c>
      <c r="R17" s="69">
        <v>13.076495647342099</v>
      </c>
      <c r="S17" s="68">
        <v>53.222700971880997</v>
      </c>
      <c r="T17" s="68">
        <v>49.846048120022203</v>
      </c>
      <c r="U17" s="70">
        <v>6.3443846144575096</v>
      </c>
      <c r="V17" s="37"/>
      <c r="W17" s="37"/>
    </row>
    <row r="18" spans="1:23" ht="12" thickBot="1" x14ac:dyDescent="0.2">
      <c r="A18" s="53"/>
      <c r="B18" s="42" t="s">
        <v>16</v>
      </c>
      <c r="C18" s="43"/>
      <c r="D18" s="68">
        <v>2043692.6584000001</v>
      </c>
      <c r="E18" s="68">
        <v>2549965</v>
      </c>
      <c r="F18" s="69">
        <v>80.145910175237702</v>
      </c>
      <c r="G18" s="68">
        <v>1899775.4487999999</v>
      </c>
      <c r="H18" s="69">
        <v>7.5754852864798199</v>
      </c>
      <c r="I18" s="68">
        <v>304245.08020000003</v>
      </c>
      <c r="J18" s="69">
        <v>14.887027114839899</v>
      </c>
      <c r="K18" s="68">
        <v>274180.36739999999</v>
      </c>
      <c r="L18" s="69">
        <v>14.4322513259758</v>
      </c>
      <c r="M18" s="69">
        <v>0.109653047317348</v>
      </c>
      <c r="N18" s="68">
        <v>32033571.613499999</v>
      </c>
      <c r="O18" s="68">
        <v>554233544.13320005</v>
      </c>
      <c r="P18" s="68">
        <v>103920</v>
      </c>
      <c r="Q18" s="68">
        <v>94630</v>
      </c>
      <c r="R18" s="69">
        <v>9.8171827116136505</v>
      </c>
      <c r="S18" s="68">
        <v>19.6660186528099</v>
      </c>
      <c r="T18" s="68">
        <v>20.299181982457998</v>
      </c>
      <c r="U18" s="70">
        <v>-3.2195806422550901</v>
      </c>
      <c r="V18" s="37"/>
      <c r="W18" s="37"/>
    </row>
    <row r="19" spans="1:23" ht="12" thickBot="1" x14ac:dyDescent="0.2">
      <c r="A19" s="53"/>
      <c r="B19" s="42" t="s">
        <v>17</v>
      </c>
      <c r="C19" s="43"/>
      <c r="D19" s="68">
        <v>570264.74399999995</v>
      </c>
      <c r="E19" s="68">
        <v>653208</v>
      </c>
      <c r="F19" s="69">
        <v>87.302167762795307</v>
      </c>
      <c r="G19" s="68">
        <v>508723.61229999998</v>
      </c>
      <c r="H19" s="69">
        <v>12.097164395764</v>
      </c>
      <c r="I19" s="68">
        <v>44557.421999999999</v>
      </c>
      <c r="J19" s="69">
        <v>7.8134625134742697</v>
      </c>
      <c r="K19" s="68">
        <v>33081.268400000001</v>
      </c>
      <c r="L19" s="69">
        <v>6.50279790443295</v>
      </c>
      <c r="M19" s="69">
        <v>0.34690790755773998</v>
      </c>
      <c r="N19" s="68">
        <v>7940975.4151999997</v>
      </c>
      <c r="O19" s="68">
        <v>173034062.31830001</v>
      </c>
      <c r="P19" s="68">
        <v>11554</v>
      </c>
      <c r="Q19" s="68">
        <v>10141</v>
      </c>
      <c r="R19" s="69">
        <v>13.9335371265161</v>
      </c>
      <c r="S19" s="68">
        <v>49.356477756621103</v>
      </c>
      <c r="T19" s="68">
        <v>49.039508815698703</v>
      </c>
      <c r="U19" s="70">
        <v>0.64220332432435001</v>
      </c>
      <c r="V19" s="37"/>
      <c r="W19" s="37"/>
    </row>
    <row r="20" spans="1:23" ht="12" thickBot="1" x14ac:dyDescent="0.2">
      <c r="A20" s="53"/>
      <c r="B20" s="42" t="s">
        <v>18</v>
      </c>
      <c r="C20" s="43"/>
      <c r="D20" s="68">
        <v>1159769.6396999999</v>
      </c>
      <c r="E20" s="68">
        <v>1495319</v>
      </c>
      <c r="F20" s="69">
        <v>77.560014933268405</v>
      </c>
      <c r="G20" s="68">
        <v>1186663.1083</v>
      </c>
      <c r="H20" s="69">
        <v>-2.2663103295194902</v>
      </c>
      <c r="I20" s="68">
        <v>77975.679900000003</v>
      </c>
      <c r="J20" s="69">
        <v>6.7233765422735301</v>
      </c>
      <c r="K20" s="68">
        <v>-31582.763299999999</v>
      </c>
      <c r="L20" s="69">
        <v>-2.6614767981828602</v>
      </c>
      <c r="M20" s="69">
        <v>-3.4689315231640898</v>
      </c>
      <c r="N20" s="68">
        <v>14351379.3157</v>
      </c>
      <c r="O20" s="68">
        <v>255886112.01640001</v>
      </c>
      <c r="P20" s="68">
        <v>47762</v>
      </c>
      <c r="Q20" s="68">
        <v>40639</v>
      </c>
      <c r="R20" s="69">
        <v>17.527498215999401</v>
      </c>
      <c r="S20" s="68">
        <v>24.282267067962</v>
      </c>
      <c r="T20" s="68">
        <v>24.672660149117799</v>
      </c>
      <c r="U20" s="70">
        <v>-1.6077291303287899</v>
      </c>
      <c r="V20" s="37"/>
      <c r="W20" s="37"/>
    </row>
    <row r="21" spans="1:23" ht="12" thickBot="1" x14ac:dyDescent="0.2">
      <c r="A21" s="53"/>
      <c r="B21" s="42" t="s">
        <v>19</v>
      </c>
      <c r="C21" s="43"/>
      <c r="D21" s="68">
        <v>528456.91070000001</v>
      </c>
      <c r="E21" s="68">
        <v>496725</v>
      </c>
      <c r="F21" s="69">
        <v>106.38822501384099</v>
      </c>
      <c r="G21" s="68">
        <v>388770.85029999999</v>
      </c>
      <c r="H21" s="69">
        <v>35.930178482314098</v>
      </c>
      <c r="I21" s="68">
        <v>31538.832900000001</v>
      </c>
      <c r="J21" s="69">
        <v>5.9680992454471502</v>
      </c>
      <c r="K21" s="68">
        <v>41779.193800000001</v>
      </c>
      <c r="L21" s="69">
        <v>10.7464831192361</v>
      </c>
      <c r="M21" s="69">
        <v>-0.245106713859088</v>
      </c>
      <c r="N21" s="68">
        <v>6165493.3059</v>
      </c>
      <c r="O21" s="68">
        <v>102728114.1433</v>
      </c>
      <c r="P21" s="68">
        <v>45598</v>
      </c>
      <c r="Q21" s="68">
        <v>41247</v>
      </c>
      <c r="R21" s="69">
        <v>10.5486459621306</v>
      </c>
      <c r="S21" s="68">
        <v>11.589475650247801</v>
      </c>
      <c r="T21" s="68">
        <v>11.586650852183199</v>
      </c>
      <c r="U21" s="70">
        <v>2.4373821127686001E-2</v>
      </c>
      <c r="V21" s="37"/>
      <c r="W21" s="37"/>
    </row>
    <row r="22" spans="1:23" ht="12" thickBot="1" x14ac:dyDescent="0.2">
      <c r="A22" s="53"/>
      <c r="B22" s="42" t="s">
        <v>20</v>
      </c>
      <c r="C22" s="43"/>
      <c r="D22" s="68">
        <v>1424974.8462</v>
      </c>
      <c r="E22" s="68">
        <v>1617761</v>
      </c>
      <c r="F22" s="69">
        <v>88.083149871952699</v>
      </c>
      <c r="G22" s="68">
        <v>1189609.0205999999</v>
      </c>
      <c r="H22" s="69">
        <v>19.7851412963638</v>
      </c>
      <c r="I22" s="68">
        <v>159819.46340000001</v>
      </c>
      <c r="J22" s="69">
        <v>11.215598915741801</v>
      </c>
      <c r="K22" s="68">
        <v>158063.66529999999</v>
      </c>
      <c r="L22" s="69">
        <v>13.2870264568335</v>
      </c>
      <c r="M22" s="69">
        <v>1.1108170221584999E-2</v>
      </c>
      <c r="N22" s="68">
        <v>20481458.4494</v>
      </c>
      <c r="O22" s="68">
        <v>315927771.71319997</v>
      </c>
      <c r="P22" s="68">
        <v>85628</v>
      </c>
      <c r="Q22" s="68">
        <v>73427</v>
      </c>
      <c r="R22" s="69">
        <v>16.616503466027499</v>
      </c>
      <c r="S22" s="68">
        <v>16.6414589410006</v>
      </c>
      <c r="T22" s="68">
        <v>16.318607415528302</v>
      </c>
      <c r="U22" s="70">
        <v>1.94004339773858</v>
      </c>
      <c r="V22" s="37"/>
      <c r="W22" s="37"/>
    </row>
    <row r="23" spans="1:23" ht="12" thickBot="1" x14ac:dyDescent="0.2">
      <c r="A23" s="53"/>
      <c r="B23" s="42" t="s">
        <v>21</v>
      </c>
      <c r="C23" s="43"/>
      <c r="D23" s="68">
        <v>3199744.5336000002</v>
      </c>
      <c r="E23" s="68">
        <v>3462981</v>
      </c>
      <c r="F23" s="69">
        <v>92.398558744619194</v>
      </c>
      <c r="G23" s="68">
        <v>2490335.2444000002</v>
      </c>
      <c r="H23" s="69">
        <v>28.486497582815201</v>
      </c>
      <c r="I23" s="68">
        <v>92374.071599999996</v>
      </c>
      <c r="J23" s="69">
        <v>2.8869202097228301</v>
      </c>
      <c r="K23" s="68">
        <v>179165.97099999999</v>
      </c>
      <c r="L23" s="69">
        <v>7.1944518876681096</v>
      </c>
      <c r="M23" s="69">
        <v>-0.48442178453630602</v>
      </c>
      <c r="N23" s="68">
        <v>44182372.461499996</v>
      </c>
      <c r="O23" s="68">
        <v>654158472.98160005</v>
      </c>
      <c r="P23" s="68">
        <v>98058</v>
      </c>
      <c r="Q23" s="68">
        <v>84482</v>
      </c>
      <c r="R23" s="69">
        <v>16.069695319713102</v>
      </c>
      <c r="S23" s="68">
        <v>32.631142115890597</v>
      </c>
      <c r="T23" s="68">
        <v>38.008105730214702</v>
      </c>
      <c r="U23" s="70">
        <v>-16.478012308694701</v>
      </c>
      <c r="V23" s="37"/>
      <c r="W23" s="37"/>
    </row>
    <row r="24" spans="1:23" ht="12" thickBot="1" x14ac:dyDescent="0.2">
      <c r="A24" s="53"/>
      <c r="B24" s="42" t="s">
        <v>22</v>
      </c>
      <c r="C24" s="43"/>
      <c r="D24" s="68">
        <v>342338.63059999997</v>
      </c>
      <c r="E24" s="68">
        <v>500552</v>
      </c>
      <c r="F24" s="69">
        <v>68.392221107896901</v>
      </c>
      <c r="G24" s="68">
        <v>378889.93550000002</v>
      </c>
      <c r="H24" s="69">
        <v>-9.6469453198236206</v>
      </c>
      <c r="I24" s="68">
        <v>58879.795100000003</v>
      </c>
      <c r="J24" s="69">
        <v>17.1992845203605</v>
      </c>
      <c r="K24" s="68">
        <v>55481.595399999998</v>
      </c>
      <c r="L24" s="69">
        <v>14.6431958734359</v>
      </c>
      <c r="M24" s="69">
        <v>6.1249134519300003E-2</v>
      </c>
      <c r="N24" s="68">
        <v>4755853.1901000002</v>
      </c>
      <c r="O24" s="68">
        <v>71501021.992799997</v>
      </c>
      <c r="P24" s="68">
        <v>34220</v>
      </c>
      <c r="Q24" s="68">
        <v>30688</v>
      </c>
      <c r="R24" s="69">
        <v>11.509384775808099</v>
      </c>
      <c r="S24" s="68">
        <v>10.004051157218001</v>
      </c>
      <c r="T24" s="68">
        <v>9.7636585277632904</v>
      </c>
      <c r="U24" s="70">
        <v>2.40295282058073</v>
      </c>
      <c r="V24" s="37"/>
      <c r="W24" s="37"/>
    </row>
    <row r="25" spans="1:23" ht="12" thickBot="1" x14ac:dyDescent="0.2">
      <c r="A25" s="53"/>
      <c r="B25" s="42" t="s">
        <v>23</v>
      </c>
      <c r="C25" s="43"/>
      <c r="D25" s="68">
        <v>321627.15539999999</v>
      </c>
      <c r="E25" s="68">
        <v>373971</v>
      </c>
      <c r="F25" s="69">
        <v>86.003234314960295</v>
      </c>
      <c r="G25" s="68">
        <v>249403.889</v>
      </c>
      <c r="H25" s="69">
        <v>28.958356138544399</v>
      </c>
      <c r="I25" s="68">
        <v>16597.563699999999</v>
      </c>
      <c r="J25" s="69">
        <v>5.16049824193421</v>
      </c>
      <c r="K25" s="68">
        <v>21088.266</v>
      </c>
      <c r="L25" s="69">
        <v>8.4554679899157499</v>
      </c>
      <c r="M25" s="69">
        <v>-0.21294791615394101</v>
      </c>
      <c r="N25" s="68">
        <v>4254443.7142000003</v>
      </c>
      <c r="O25" s="68">
        <v>69130803.607999995</v>
      </c>
      <c r="P25" s="68">
        <v>24581</v>
      </c>
      <c r="Q25" s="68">
        <v>21385</v>
      </c>
      <c r="R25" s="69">
        <v>14.945054945054901</v>
      </c>
      <c r="S25" s="68">
        <v>13.084380432041</v>
      </c>
      <c r="T25" s="68">
        <v>13.5642454477437</v>
      </c>
      <c r="U25" s="70">
        <v>-3.6674645635313898</v>
      </c>
      <c r="V25" s="37"/>
      <c r="W25" s="37"/>
    </row>
    <row r="26" spans="1:23" ht="12" thickBot="1" x14ac:dyDescent="0.2">
      <c r="A26" s="53"/>
      <c r="B26" s="42" t="s">
        <v>24</v>
      </c>
      <c r="C26" s="43"/>
      <c r="D26" s="68">
        <v>624602.14469999995</v>
      </c>
      <c r="E26" s="68">
        <v>758147</v>
      </c>
      <c r="F26" s="69">
        <v>82.385361242608596</v>
      </c>
      <c r="G26" s="68">
        <v>575072.95970000001</v>
      </c>
      <c r="H26" s="69">
        <v>8.6126784722825498</v>
      </c>
      <c r="I26" s="68">
        <v>115932.4184</v>
      </c>
      <c r="J26" s="69">
        <v>18.561002293016902</v>
      </c>
      <c r="K26" s="68">
        <v>87218.014999999999</v>
      </c>
      <c r="L26" s="69">
        <v>15.166426021056401</v>
      </c>
      <c r="M26" s="69">
        <v>0.32922560092659803</v>
      </c>
      <c r="N26" s="68">
        <v>9063586.3261999991</v>
      </c>
      <c r="O26" s="68">
        <v>149670214.2322</v>
      </c>
      <c r="P26" s="68">
        <v>44341</v>
      </c>
      <c r="Q26" s="68">
        <v>37354</v>
      </c>
      <c r="R26" s="69">
        <v>18.7048241152219</v>
      </c>
      <c r="S26" s="68">
        <v>14.0863341985972</v>
      </c>
      <c r="T26" s="68">
        <v>13.6218955747711</v>
      </c>
      <c r="U26" s="70">
        <v>3.2970865043964301</v>
      </c>
      <c r="V26" s="37"/>
      <c r="W26" s="37"/>
    </row>
    <row r="27" spans="1:23" ht="12" thickBot="1" x14ac:dyDescent="0.2">
      <c r="A27" s="53"/>
      <c r="B27" s="42" t="s">
        <v>25</v>
      </c>
      <c r="C27" s="43"/>
      <c r="D27" s="68">
        <v>349892.12</v>
      </c>
      <c r="E27" s="68">
        <v>429018</v>
      </c>
      <c r="F27" s="69">
        <v>81.556512780349493</v>
      </c>
      <c r="G27" s="68">
        <v>314609.9877</v>
      </c>
      <c r="H27" s="69">
        <v>11.2145620544138</v>
      </c>
      <c r="I27" s="68">
        <v>118118.6885</v>
      </c>
      <c r="J27" s="69">
        <v>33.758602079978303</v>
      </c>
      <c r="K27" s="68">
        <v>90626.507700000002</v>
      </c>
      <c r="L27" s="69">
        <v>28.8059855831462</v>
      </c>
      <c r="M27" s="69">
        <v>0.30335694817908099</v>
      </c>
      <c r="N27" s="68">
        <v>4716678.9269000003</v>
      </c>
      <c r="O27" s="68">
        <v>63441987.730099998</v>
      </c>
      <c r="P27" s="68">
        <v>43919</v>
      </c>
      <c r="Q27" s="68">
        <v>40575</v>
      </c>
      <c r="R27" s="69">
        <v>8.2415280345040003</v>
      </c>
      <c r="S27" s="68">
        <v>7.96675971675129</v>
      </c>
      <c r="T27" s="68">
        <v>7.9396440147874303</v>
      </c>
      <c r="U27" s="70">
        <v>0.34036048441183298</v>
      </c>
      <c r="V27" s="37"/>
      <c r="W27" s="37"/>
    </row>
    <row r="28" spans="1:23" ht="12" thickBot="1" x14ac:dyDescent="0.2">
      <c r="A28" s="53"/>
      <c r="B28" s="42" t="s">
        <v>26</v>
      </c>
      <c r="C28" s="43"/>
      <c r="D28" s="68">
        <v>1195345.314</v>
      </c>
      <c r="E28" s="68">
        <v>1477914</v>
      </c>
      <c r="F28" s="69">
        <v>80.880573159196004</v>
      </c>
      <c r="G28" s="68">
        <v>1051238.1773999999</v>
      </c>
      <c r="H28" s="69">
        <v>13.708324117034699</v>
      </c>
      <c r="I28" s="68">
        <v>13069.0967</v>
      </c>
      <c r="J28" s="69">
        <v>1.0933323238844399</v>
      </c>
      <c r="K28" s="68">
        <v>31082.472099999999</v>
      </c>
      <c r="L28" s="69">
        <v>2.95674879092343</v>
      </c>
      <c r="M28" s="69">
        <v>-0.579534836934672</v>
      </c>
      <c r="N28" s="68">
        <v>14961261.1689</v>
      </c>
      <c r="O28" s="68">
        <v>212668065.93169999</v>
      </c>
      <c r="P28" s="68">
        <v>59714</v>
      </c>
      <c r="Q28" s="68">
        <v>53354</v>
      </c>
      <c r="R28" s="69">
        <v>11.920380852419701</v>
      </c>
      <c r="S28" s="68">
        <v>20.017840271962999</v>
      </c>
      <c r="T28" s="68">
        <v>19.5574351913633</v>
      </c>
      <c r="U28" s="70">
        <v>2.2999737950977699</v>
      </c>
      <c r="V28" s="37"/>
      <c r="W28" s="37"/>
    </row>
    <row r="29" spans="1:23" ht="12" thickBot="1" x14ac:dyDescent="0.2">
      <c r="A29" s="53"/>
      <c r="B29" s="42" t="s">
        <v>27</v>
      </c>
      <c r="C29" s="43"/>
      <c r="D29" s="68">
        <v>830605.16209999996</v>
      </c>
      <c r="E29" s="68">
        <v>1002260</v>
      </c>
      <c r="F29" s="69">
        <v>82.873222726637806</v>
      </c>
      <c r="G29" s="68">
        <v>776114.82279999997</v>
      </c>
      <c r="H29" s="69">
        <v>7.0209120737334301</v>
      </c>
      <c r="I29" s="68">
        <v>119675.459</v>
      </c>
      <c r="J29" s="69">
        <v>14.4082248053247</v>
      </c>
      <c r="K29" s="68">
        <v>112408.5441</v>
      </c>
      <c r="L29" s="69">
        <v>14.4834940395111</v>
      </c>
      <c r="M29" s="69">
        <v>6.4647353616957004E-2</v>
      </c>
      <c r="N29" s="68">
        <v>10185369.781500001</v>
      </c>
      <c r="O29" s="68">
        <v>150640412.3057</v>
      </c>
      <c r="P29" s="68">
        <v>121123</v>
      </c>
      <c r="Q29" s="68">
        <v>107728</v>
      </c>
      <c r="R29" s="69">
        <v>12.434093271944199</v>
      </c>
      <c r="S29" s="68">
        <v>6.8575345896320297</v>
      </c>
      <c r="T29" s="68">
        <v>7.2377424253675899</v>
      </c>
      <c r="U29" s="70">
        <v>-5.54438086700147</v>
      </c>
      <c r="V29" s="37"/>
      <c r="W29" s="37"/>
    </row>
    <row r="30" spans="1:23" ht="12" thickBot="1" x14ac:dyDescent="0.2">
      <c r="A30" s="53"/>
      <c r="B30" s="42" t="s">
        <v>28</v>
      </c>
      <c r="C30" s="43"/>
      <c r="D30" s="68">
        <v>1565711.9998000001</v>
      </c>
      <c r="E30" s="68">
        <v>1889253</v>
      </c>
      <c r="F30" s="69">
        <v>82.874659974074405</v>
      </c>
      <c r="G30" s="68">
        <v>1397334.2078</v>
      </c>
      <c r="H30" s="69">
        <v>12.049929863600701</v>
      </c>
      <c r="I30" s="68">
        <v>141940.1238</v>
      </c>
      <c r="J30" s="69">
        <v>9.0655320913508408</v>
      </c>
      <c r="K30" s="68">
        <v>206834.5674</v>
      </c>
      <c r="L30" s="69">
        <v>14.8020828693263</v>
      </c>
      <c r="M30" s="69">
        <v>-0.31375047418693702</v>
      </c>
      <c r="N30" s="68">
        <v>19965395.626899999</v>
      </c>
      <c r="O30" s="68">
        <v>282649991.04009998</v>
      </c>
      <c r="P30" s="68">
        <v>99091</v>
      </c>
      <c r="Q30" s="68">
        <v>83484</v>
      </c>
      <c r="R30" s="69">
        <v>18.694600162905498</v>
      </c>
      <c r="S30" s="68">
        <v>15.8007488046341</v>
      </c>
      <c r="T30" s="68">
        <v>14.8937859613818</v>
      </c>
      <c r="U30" s="70">
        <v>5.7399991257775298</v>
      </c>
      <c r="V30" s="37"/>
      <c r="W30" s="37"/>
    </row>
    <row r="31" spans="1:23" ht="12" thickBot="1" x14ac:dyDescent="0.2">
      <c r="A31" s="53"/>
      <c r="B31" s="42" t="s">
        <v>29</v>
      </c>
      <c r="C31" s="43"/>
      <c r="D31" s="68">
        <v>1305384.8658</v>
      </c>
      <c r="E31" s="68">
        <v>1315453</v>
      </c>
      <c r="F31" s="69">
        <v>99.234626079381002</v>
      </c>
      <c r="G31" s="68">
        <v>864803.66570000001</v>
      </c>
      <c r="H31" s="69">
        <v>50.945806264983801</v>
      </c>
      <c r="I31" s="68">
        <v>-864.71550000000002</v>
      </c>
      <c r="J31" s="69">
        <v>-6.6242188235426006E-2</v>
      </c>
      <c r="K31" s="68">
        <v>40919.698100000001</v>
      </c>
      <c r="L31" s="69">
        <v>4.7316749133895399</v>
      </c>
      <c r="M31" s="69">
        <v>-1.0211320107466799</v>
      </c>
      <c r="N31" s="68">
        <v>14910096.3541</v>
      </c>
      <c r="O31" s="68">
        <v>236765362.2651</v>
      </c>
      <c r="P31" s="68">
        <v>44184</v>
      </c>
      <c r="Q31" s="68">
        <v>38768</v>
      </c>
      <c r="R31" s="69">
        <v>13.970284770945099</v>
      </c>
      <c r="S31" s="68">
        <v>29.5442890141228</v>
      </c>
      <c r="T31" s="68">
        <v>29.616736666838602</v>
      </c>
      <c r="U31" s="70">
        <v>-0.245217113470688</v>
      </c>
      <c r="V31" s="37"/>
      <c r="W31" s="37"/>
    </row>
    <row r="32" spans="1:23" ht="12" thickBot="1" x14ac:dyDescent="0.2">
      <c r="A32" s="53"/>
      <c r="B32" s="42" t="s">
        <v>30</v>
      </c>
      <c r="C32" s="43"/>
      <c r="D32" s="68">
        <v>152142.94130000001</v>
      </c>
      <c r="E32" s="68">
        <v>192322</v>
      </c>
      <c r="F32" s="69">
        <v>79.108443807780702</v>
      </c>
      <c r="G32" s="68">
        <v>146585.81589999999</v>
      </c>
      <c r="H32" s="69">
        <v>3.79103896641069</v>
      </c>
      <c r="I32" s="68">
        <v>40940.075400000002</v>
      </c>
      <c r="J32" s="69">
        <v>26.908954861910502</v>
      </c>
      <c r="K32" s="68">
        <v>37605.707399999999</v>
      </c>
      <c r="L32" s="69">
        <v>25.654397165994801</v>
      </c>
      <c r="M32" s="69">
        <v>8.8666541079347003E-2</v>
      </c>
      <c r="N32" s="68">
        <v>2165627.9391999999</v>
      </c>
      <c r="O32" s="68">
        <v>36228147.080399998</v>
      </c>
      <c r="P32" s="68">
        <v>29916</v>
      </c>
      <c r="Q32" s="68">
        <v>27738</v>
      </c>
      <c r="R32" s="69">
        <v>7.8520441271901404</v>
      </c>
      <c r="S32" s="68">
        <v>5.0856712561839803</v>
      </c>
      <c r="T32" s="68">
        <v>5.0143944047876596</v>
      </c>
      <c r="U32" s="70">
        <v>1.4015229810549801</v>
      </c>
      <c r="V32" s="37"/>
      <c r="W32" s="37"/>
    </row>
    <row r="33" spans="1:23" ht="12" thickBot="1" x14ac:dyDescent="0.2">
      <c r="A33" s="53"/>
      <c r="B33" s="42" t="s">
        <v>31</v>
      </c>
      <c r="C33" s="43"/>
      <c r="D33" s="71"/>
      <c r="E33" s="71"/>
      <c r="F33" s="71"/>
      <c r="G33" s="68">
        <v>129.85290000000001</v>
      </c>
      <c r="H33" s="71"/>
      <c r="I33" s="71"/>
      <c r="J33" s="71"/>
      <c r="K33" s="68">
        <v>17.4102</v>
      </c>
      <c r="L33" s="69">
        <v>13.4076327906423</v>
      </c>
      <c r="M33" s="71"/>
      <c r="N33" s="68">
        <v>0</v>
      </c>
      <c r="O33" s="68">
        <v>4861.8397999999997</v>
      </c>
      <c r="P33" s="71"/>
      <c r="Q33" s="68">
        <v>1</v>
      </c>
      <c r="R33" s="71"/>
      <c r="S33" s="71"/>
      <c r="T33" s="68">
        <v>-2.4336000000000002</v>
      </c>
      <c r="U33" s="72"/>
      <c r="V33" s="37"/>
      <c r="W33" s="37"/>
    </row>
    <row r="34" spans="1:23" ht="12" thickBot="1" x14ac:dyDescent="0.2">
      <c r="A34" s="53"/>
      <c r="B34" s="42" t="s">
        <v>36</v>
      </c>
      <c r="C34" s="43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3"/>
      <c r="B35" s="42" t="s">
        <v>32</v>
      </c>
      <c r="C35" s="43"/>
      <c r="D35" s="68">
        <v>215551.95970000001</v>
      </c>
      <c r="E35" s="68">
        <v>249597</v>
      </c>
      <c r="F35" s="69">
        <v>86.359996193864504</v>
      </c>
      <c r="G35" s="68">
        <v>216889.57930000001</v>
      </c>
      <c r="H35" s="69">
        <v>-0.61672838516129203</v>
      </c>
      <c r="I35" s="68">
        <v>19824.797699999999</v>
      </c>
      <c r="J35" s="69">
        <v>9.1972245242361392</v>
      </c>
      <c r="K35" s="68">
        <v>23757.257799999999</v>
      </c>
      <c r="L35" s="69">
        <v>10.9536188306858</v>
      </c>
      <c r="M35" s="69">
        <v>-0.16552668380775801</v>
      </c>
      <c r="N35" s="68">
        <v>2676842.6869999999</v>
      </c>
      <c r="O35" s="68">
        <v>38707724.837399997</v>
      </c>
      <c r="P35" s="68">
        <v>16077</v>
      </c>
      <c r="Q35" s="68">
        <v>14325</v>
      </c>
      <c r="R35" s="69">
        <v>12.230366492146601</v>
      </c>
      <c r="S35" s="68">
        <v>13.407474012564499</v>
      </c>
      <c r="T35" s="68">
        <v>13.1903935846422</v>
      </c>
      <c r="U35" s="70">
        <v>1.61910012071527</v>
      </c>
      <c r="V35" s="37"/>
      <c r="W35" s="37"/>
    </row>
    <row r="36" spans="1:23" ht="12" customHeight="1" thickBot="1" x14ac:dyDescent="0.2">
      <c r="A36" s="53"/>
      <c r="B36" s="42" t="s">
        <v>37</v>
      </c>
      <c r="C36" s="43"/>
      <c r="D36" s="71"/>
      <c r="E36" s="68">
        <v>650308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3"/>
      <c r="B37" s="42" t="s">
        <v>38</v>
      </c>
      <c r="C37" s="43"/>
      <c r="D37" s="71"/>
      <c r="E37" s="68">
        <v>584303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3"/>
      <c r="B38" s="42" t="s">
        <v>39</v>
      </c>
      <c r="C38" s="43"/>
      <c r="D38" s="71"/>
      <c r="E38" s="68">
        <v>475357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3"/>
      <c r="B39" s="42" t="s">
        <v>33</v>
      </c>
      <c r="C39" s="43"/>
      <c r="D39" s="68">
        <v>320266.6678</v>
      </c>
      <c r="E39" s="68">
        <v>456574</v>
      </c>
      <c r="F39" s="69">
        <v>70.145621038429695</v>
      </c>
      <c r="G39" s="68">
        <v>353507.69199999998</v>
      </c>
      <c r="H39" s="69">
        <v>-9.4031968616965695</v>
      </c>
      <c r="I39" s="68">
        <v>18917.408500000001</v>
      </c>
      <c r="J39" s="69">
        <v>5.9067678288061902</v>
      </c>
      <c r="K39" s="68">
        <v>17567.972099999999</v>
      </c>
      <c r="L39" s="69">
        <v>4.9696152297585696</v>
      </c>
      <c r="M39" s="69">
        <v>7.6812303225368E-2</v>
      </c>
      <c r="N39" s="68">
        <v>4085044.6338</v>
      </c>
      <c r="O39" s="68">
        <v>64603063.518399999</v>
      </c>
      <c r="P39" s="68">
        <v>489</v>
      </c>
      <c r="Q39" s="68">
        <v>380</v>
      </c>
      <c r="R39" s="69">
        <v>28.684210526315798</v>
      </c>
      <c r="S39" s="68">
        <v>654.942060940695</v>
      </c>
      <c r="T39" s="68">
        <v>668.25461078947399</v>
      </c>
      <c r="U39" s="70">
        <v>-2.03263015810245</v>
      </c>
      <c r="V39" s="37"/>
      <c r="W39" s="37"/>
    </row>
    <row r="40" spans="1:23" ht="12" thickBot="1" x14ac:dyDescent="0.2">
      <c r="A40" s="53"/>
      <c r="B40" s="42" t="s">
        <v>34</v>
      </c>
      <c r="C40" s="43"/>
      <c r="D40" s="68">
        <v>692092.26040000003</v>
      </c>
      <c r="E40" s="68">
        <v>390147</v>
      </c>
      <c r="F40" s="69">
        <v>177.392690549972</v>
      </c>
      <c r="G40" s="68">
        <v>519129.58240000001</v>
      </c>
      <c r="H40" s="69">
        <v>33.317823499938598</v>
      </c>
      <c r="I40" s="68">
        <v>31139.537400000001</v>
      </c>
      <c r="J40" s="69">
        <v>4.49933327993043</v>
      </c>
      <c r="K40" s="68">
        <v>12393.6185</v>
      </c>
      <c r="L40" s="69">
        <v>2.3873843680228699</v>
      </c>
      <c r="M40" s="69">
        <v>1.51254606554171</v>
      </c>
      <c r="N40" s="68">
        <v>7344482.5093</v>
      </c>
      <c r="O40" s="68">
        <v>128244877.97840001</v>
      </c>
      <c r="P40" s="68">
        <v>2674</v>
      </c>
      <c r="Q40" s="68">
        <v>2034</v>
      </c>
      <c r="R40" s="69">
        <v>31.465093411996101</v>
      </c>
      <c r="S40" s="68">
        <v>258.82283485415098</v>
      </c>
      <c r="T40" s="68">
        <v>242.17320231071801</v>
      </c>
      <c r="U40" s="70">
        <v>6.4328298362142204</v>
      </c>
      <c r="V40" s="37"/>
      <c r="W40" s="37"/>
    </row>
    <row r="41" spans="1:23" ht="12" thickBot="1" x14ac:dyDescent="0.2">
      <c r="A41" s="53"/>
      <c r="B41" s="42" t="s">
        <v>40</v>
      </c>
      <c r="C41" s="43"/>
      <c r="D41" s="71"/>
      <c r="E41" s="68">
        <v>204864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3"/>
      <c r="B42" s="42" t="s">
        <v>41</v>
      </c>
      <c r="C42" s="43"/>
      <c r="D42" s="71"/>
      <c r="E42" s="68">
        <v>99608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3"/>
      <c r="B43" s="42" t="s">
        <v>71</v>
      </c>
      <c r="C43" s="43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4"/>
      <c r="B44" s="42" t="s">
        <v>35</v>
      </c>
      <c r="C44" s="43"/>
      <c r="D44" s="73">
        <v>17768.845000000001</v>
      </c>
      <c r="E44" s="73">
        <v>0</v>
      </c>
      <c r="F44" s="74"/>
      <c r="G44" s="73">
        <v>20723.463100000001</v>
      </c>
      <c r="H44" s="75">
        <v>-14.2573569183039</v>
      </c>
      <c r="I44" s="73">
        <v>1635.4349</v>
      </c>
      <c r="J44" s="75">
        <v>9.2039460077455804</v>
      </c>
      <c r="K44" s="73">
        <v>2841.6614</v>
      </c>
      <c r="L44" s="75">
        <v>13.7122902011489</v>
      </c>
      <c r="M44" s="75">
        <v>-0.424479320442612</v>
      </c>
      <c r="N44" s="73">
        <v>429365.12640000001</v>
      </c>
      <c r="O44" s="73">
        <v>7972769.3180999998</v>
      </c>
      <c r="P44" s="73">
        <v>24</v>
      </c>
      <c r="Q44" s="73">
        <v>25</v>
      </c>
      <c r="R44" s="75">
        <v>-4</v>
      </c>
      <c r="S44" s="73">
        <v>740.36854166666706</v>
      </c>
      <c r="T44" s="73">
        <v>414.04719999999998</v>
      </c>
      <c r="U44" s="76">
        <v>44.075527700309202</v>
      </c>
      <c r="V44" s="37"/>
      <c r="W44" s="37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31:C31"/>
    <mergeCell ref="B32:C32"/>
    <mergeCell ref="B33:C33"/>
    <mergeCell ref="B34:C34"/>
    <mergeCell ref="B35:C35"/>
    <mergeCell ref="B36:C36"/>
    <mergeCell ref="B43:C43"/>
    <mergeCell ref="B44:C44"/>
    <mergeCell ref="B37:C37"/>
    <mergeCell ref="B38:C38"/>
    <mergeCell ref="B39:C39"/>
    <mergeCell ref="B40:C40"/>
    <mergeCell ref="B41:C41"/>
    <mergeCell ref="B42:C42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22" workbookViewId="0">
      <selection activeCell="I29" sqref="I29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97377</v>
      </c>
      <c r="D2" s="32">
        <v>754508.24760085496</v>
      </c>
      <c r="E2" s="32">
        <v>612226.92488974403</v>
      </c>
      <c r="F2" s="32">
        <v>142281.32271111099</v>
      </c>
      <c r="G2" s="32">
        <v>612226.92488974403</v>
      </c>
      <c r="H2" s="32">
        <v>0.18857490711802</v>
      </c>
    </row>
    <row r="3" spans="1:8" ht="14.25" x14ac:dyDescent="0.2">
      <c r="A3" s="32">
        <v>2</v>
      </c>
      <c r="B3" s="33">
        <v>13</v>
      </c>
      <c r="C3" s="32">
        <v>16210.784</v>
      </c>
      <c r="D3" s="32">
        <v>139034.317337327</v>
      </c>
      <c r="E3" s="32">
        <v>109388.85914933099</v>
      </c>
      <c r="F3" s="32">
        <v>29645.458187996399</v>
      </c>
      <c r="G3" s="32">
        <v>109388.85914933099</v>
      </c>
      <c r="H3" s="32">
        <v>0.213224035301084</v>
      </c>
    </row>
    <row r="4" spans="1:8" ht="14.25" x14ac:dyDescent="0.2">
      <c r="A4" s="32">
        <v>3</v>
      </c>
      <c r="B4" s="33">
        <v>14</v>
      </c>
      <c r="C4" s="32">
        <v>157349</v>
      </c>
      <c r="D4" s="32">
        <v>191796.18029572599</v>
      </c>
      <c r="E4" s="32">
        <v>140409.18509487199</v>
      </c>
      <c r="F4" s="32">
        <v>51386.995200854697</v>
      </c>
      <c r="G4" s="32">
        <v>140409.18509487199</v>
      </c>
      <c r="H4" s="32">
        <v>0.26792501874449298</v>
      </c>
    </row>
    <row r="5" spans="1:8" ht="14.25" x14ac:dyDescent="0.2">
      <c r="A5" s="32">
        <v>4</v>
      </c>
      <c r="B5" s="33">
        <v>15</v>
      </c>
      <c r="C5" s="32">
        <v>3827</v>
      </c>
      <c r="D5" s="32">
        <v>51568.555429059801</v>
      </c>
      <c r="E5" s="32">
        <v>39866.220402564097</v>
      </c>
      <c r="F5" s="32">
        <v>11702.335026495701</v>
      </c>
      <c r="G5" s="32">
        <v>39866.220402564097</v>
      </c>
      <c r="H5" s="32">
        <v>0.226927726191478</v>
      </c>
    </row>
    <row r="6" spans="1:8" ht="14.25" x14ac:dyDescent="0.2">
      <c r="A6" s="32">
        <v>5</v>
      </c>
      <c r="B6" s="33">
        <v>16</v>
      </c>
      <c r="C6" s="32">
        <v>4112</v>
      </c>
      <c r="D6" s="32">
        <v>310428.13631794899</v>
      </c>
      <c r="E6" s="32">
        <v>306780.97161794902</v>
      </c>
      <c r="F6" s="32">
        <v>3647.1646999999998</v>
      </c>
      <c r="G6" s="32">
        <v>306780.97161794902</v>
      </c>
      <c r="H6" s="32">
        <v>1.1748821299704899E-2</v>
      </c>
    </row>
    <row r="7" spans="1:8" ht="14.25" x14ac:dyDescent="0.2">
      <c r="A7" s="32">
        <v>6</v>
      </c>
      <c r="B7" s="33">
        <v>17</v>
      </c>
      <c r="C7" s="32">
        <v>48516</v>
      </c>
      <c r="D7" s="32">
        <v>463743.959950427</v>
      </c>
      <c r="E7" s="32">
        <v>449722.45446752099</v>
      </c>
      <c r="F7" s="32">
        <v>14021.505482906001</v>
      </c>
      <c r="G7" s="32">
        <v>449722.45446752099</v>
      </c>
      <c r="H7" s="32">
        <v>3.0235446051749802E-2</v>
      </c>
    </row>
    <row r="8" spans="1:8" ht="14.25" x14ac:dyDescent="0.2">
      <c r="A8" s="32">
        <v>7</v>
      </c>
      <c r="B8" s="33">
        <v>18</v>
      </c>
      <c r="C8" s="32">
        <v>98938</v>
      </c>
      <c r="D8" s="32">
        <v>171153.753464957</v>
      </c>
      <c r="E8" s="32">
        <v>161219.62636324801</v>
      </c>
      <c r="F8" s="32">
        <v>9934.1271017094004</v>
      </c>
      <c r="G8" s="32">
        <v>161219.62636324801</v>
      </c>
      <c r="H8" s="32">
        <v>5.8042122364224701E-2</v>
      </c>
    </row>
    <row r="9" spans="1:8" ht="14.25" x14ac:dyDescent="0.2">
      <c r="A9" s="32">
        <v>8</v>
      </c>
      <c r="B9" s="33">
        <v>19</v>
      </c>
      <c r="C9" s="32">
        <v>39860</v>
      </c>
      <c r="D9" s="32">
        <v>162366.30500341899</v>
      </c>
      <c r="E9" s="32">
        <v>178011.745333333</v>
      </c>
      <c r="F9" s="32">
        <v>-15645.4403299145</v>
      </c>
      <c r="G9" s="32">
        <v>178011.745333333</v>
      </c>
      <c r="H9" s="32">
        <v>-9.6358910979621695E-2</v>
      </c>
    </row>
    <row r="10" spans="1:8" ht="14.25" x14ac:dyDescent="0.2">
      <c r="A10" s="32">
        <v>9</v>
      </c>
      <c r="B10" s="33">
        <v>21</v>
      </c>
      <c r="C10" s="32">
        <v>256345</v>
      </c>
      <c r="D10" s="32">
        <v>1096550.7879000001</v>
      </c>
      <c r="E10" s="32">
        <v>1073969.2039999999</v>
      </c>
      <c r="F10" s="32">
        <v>22581.583900000001</v>
      </c>
      <c r="G10" s="32">
        <v>1073969.2039999999</v>
      </c>
      <c r="H10" s="32">
        <v>2.05932859190644E-2</v>
      </c>
    </row>
    <row r="11" spans="1:8" ht="14.25" x14ac:dyDescent="0.2">
      <c r="A11" s="32">
        <v>10</v>
      </c>
      <c r="B11" s="33">
        <v>22</v>
      </c>
      <c r="C11" s="32">
        <v>76341.142000000007</v>
      </c>
      <c r="D11" s="32">
        <v>974773.85493162402</v>
      </c>
      <c r="E11" s="32">
        <v>974962.83360512799</v>
      </c>
      <c r="F11" s="32">
        <v>-188.97867350427401</v>
      </c>
      <c r="G11" s="32">
        <v>974962.83360512799</v>
      </c>
      <c r="H11" s="32">
        <v>-1.9386924725995001E-4</v>
      </c>
    </row>
    <row r="12" spans="1:8" ht="14.25" x14ac:dyDescent="0.2">
      <c r="A12" s="32">
        <v>11</v>
      </c>
      <c r="B12" s="33">
        <v>23</v>
      </c>
      <c r="C12" s="32">
        <v>274374.3</v>
      </c>
      <c r="D12" s="32">
        <v>2043693.23250684</v>
      </c>
      <c r="E12" s="32">
        <v>1739447.5725094001</v>
      </c>
      <c r="F12" s="32">
        <v>304245.65999743599</v>
      </c>
      <c r="G12" s="32">
        <v>1739447.5725094001</v>
      </c>
      <c r="H12" s="32">
        <v>0.14887051302912099</v>
      </c>
    </row>
    <row r="13" spans="1:8" ht="14.25" x14ac:dyDescent="0.2">
      <c r="A13" s="32">
        <v>12</v>
      </c>
      <c r="B13" s="33">
        <v>24</v>
      </c>
      <c r="C13" s="32">
        <v>18852.624</v>
      </c>
      <c r="D13" s="32">
        <v>570264.75414529897</v>
      </c>
      <c r="E13" s="32">
        <v>525707.32213247905</v>
      </c>
      <c r="F13" s="32">
        <v>44557.4320128205</v>
      </c>
      <c r="G13" s="32">
        <v>525707.32213247905</v>
      </c>
      <c r="H13" s="32">
        <v>7.8134641302884403E-2</v>
      </c>
    </row>
    <row r="14" spans="1:8" ht="14.25" x14ac:dyDescent="0.2">
      <c r="A14" s="32">
        <v>13</v>
      </c>
      <c r="B14" s="33">
        <v>25</v>
      </c>
      <c r="C14" s="32">
        <v>97495</v>
      </c>
      <c r="D14" s="32">
        <v>1159769.5989000001</v>
      </c>
      <c r="E14" s="32">
        <v>1081793.9598000001</v>
      </c>
      <c r="F14" s="32">
        <v>77975.6391</v>
      </c>
      <c r="G14" s="32">
        <v>1081793.9598000001</v>
      </c>
      <c r="H14" s="32">
        <v>6.7233732608577707E-2</v>
      </c>
    </row>
    <row r="15" spans="1:8" ht="14.25" x14ac:dyDescent="0.2">
      <c r="A15" s="32">
        <v>14</v>
      </c>
      <c r="B15" s="33">
        <v>26</v>
      </c>
      <c r="C15" s="32">
        <v>113522</v>
      </c>
      <c r="D15" s="32">
        <v>528456.90074418695</v>
      </c>
      <c r="E15" s="32">
        <v>496918.07768314</v>
      </c>
      <c r="F15" s="32">
        <v>31538.823061046802</v>
      </c>
      <c r="G15" s="32">
        <v>496918.07768314</v>
      </c>
      <c r="H15" s="32">
        <v>5.9680974960555903E-2</v>
      </c>
    </row>
    <row r="16" spans="1:8" ht="14.25" x14ac:dyDescent="0.2">
      <c r="A16" s="32">
        <v>15</v>
      </c>
      <c r="B16" s="33">
        <v>27</v>
      </c>
      <c r="C16" s="32">
        <v>212605.003</v>
      </c>
      <c r="D16" s="32">
        <v>1424975.0601333301</v>
      </c>
      <c r="E16" s="32">
        <v>1265155.3833999999</v>
      </c>
      <c r="F16" s="32">
        <v>159819.67673333301</v>
      </c>
      <c r="G16" s="32">
        <v>1265155.3833999999</v>
      </c>
      <c r="H16" s="32">
        <v>0.112156122029518</v>
      </c>
    </row>
    <row r="17" spans="1:8" ht="14.25" x14ac:dyDescent="0.2">
      <c r="A17" s="32">
        <v>16</v>
      </c>
      <c r="B17" s="33">
        <v>29</v>
      </c>
      <c r="C17" s="32">
        <v>259725</v>
      </c>
      <c r="D17" s="32">
        <v>3199745.8571196599</v>
      </c>
      <c r="E17" s="32">
        <v>3107370.5054478599</v>
      </c>
      <c r="F17" s="32">
        <v>92375.351671794895</v>
      </c>
      <c r="G17" s="32">
        <v>3107370.5054478599</v>
      </c>
      <c r="H17" s="32">
        <v>2.8869590210189099E-2</v>
      </c>
    </row>
    <row r="18" spans="1:8" ht="14.25" x14ac:dyDescent="0.2">
      <c r="A18" s="32">
        <v>17</v>
      </c>
      <c r="B18" s="33">
        <v>31</v>
      </c>
      <c r="C18" s="32">
        <v>43436.959999999999</v>
      </c>
      <c r="D18" s="32">
        <v>342338.55991331203</v>
      </c>
      <c r="E18" s="32">
        <v>283458.81648366502</v>
      </c>
      <c r="F18" s="32">
        <v>58879.7434296469</v>
      </c>
      <c r="G18" s="32">
        <v>283458.81648366502</v>
      </c>
      <c r="H18" s="32">
        <v>0.17199272978351199</v>
      </c>
    </row>
    <row r="19" spans="1:8" ht="14.25" x14ac:dyDescent="0.2">
      <c r="A19" s="32">
        <v>18</v>
      </c>
      <c r="B19" s="33">
        <v>32</v>
      </c>
      <c r="C19" s="32">
        <v>20080.743999999999</v>
      </c>
      <c r="D19" s="32">
        <v>321627.15943745599</v>
      </c>
      <c r="E19" s="32">
        <v>305029.58967362501</v>
      </c>
      <c r="F19" s="32">
        <v>16597.569763830699</v>
      </c>
      <c r="G19" s="32">
        <v>305029.58967362501</v>
      </c>
      <c r="H19" s="32">
        <v>5.1605000625136198E-2</v>
      </c>
    </row>
    <row r="20" spans="1:8" ht="14.25" x14ac:dyDescent="0.2">
      <c r="A20" s="32">
        <v>19</v>
      </c>
      <c r="B20" s="33">
        <v>33</v>
      </c>
      <c r="C20" s="32">
        <v>60529.987000000001</v>
      </c>
      <c r="D20" s="32">
        <v>624602.14928128698</v>
      </c>
      <c r="E20" s="32">
        <v>508669.70817293797</v>
      </c>
      <c r="F20" s="32">
        <v>115932.441108349</v>
      </c>
      <c r="G20" s="32">
        <v>508669.70817293797</v>
      </c>
      <c r="H20" s="32">
        <v>0.18561005792527199</v>
      </c>
    </row>
    <row r="21" spans="1:8" ht="14.25" x14ac:dyDescent="0.2">
      <c r="A21" s="32">
        <v>20</v>
      </c>
      <c r="B21" s="33">
        <v>34</v>
      </c>
      <c r="C21" s="32">
        <v>63149.902000000002</v>
      </c>
      <c r="D21" s="32">
        <v>349892.05847314099</v>
      </c>
      <c r="E21" s="32">
        <v>231773.43284758599</v>
      </c>
      <c r="F21" s="32">
        <v>118118.625625556</v>
      </c>
      <c r="G21" s="32">
        <v>231773.43284758599</v>
      </c>
      <c r="H21" s="32">
        <v>0.33758590046599402</v>
      </c>
    </row>
    <row r="22" spans="1:8" ht="14.25" x14ac:dyDescent="0.2">
      <c r="A22" s="32">
        <v>21</v>
      </c>
      <c r="B22" s="33">
        <v>35</v>
      </c>
      <c r="C22" s="32">
        <v>51282.006999999998</v>
      </c>
      <c r="D22" s="32">
        <v>1195345.3140300901</v>
      </c>
      <c r="E22" s="32">
        <v>1182276.2060690301</v>
      </c>
      <c r="F22" s="32">
        <v>13069.1079610619</v>
      </c>
      <c r="G22" s="32">
        <v>1182276.2060690301</v>
      </c>
      <c r="H22" s="32">
        <v>1.09333326593298E-2</v>
      </c>
    </row>
    <row r="23" spans="1:8" ht="14.25" x14ac:dyDescent="0.2">
      <c r="A23" s="32">
        <v>22</v>
      </c>
      <c r="B23" s="33">
        <v>36</v>
      </c>
      <c r="C23" s="32">
        <v>177366.47399999999</v>
      </c>
      <c r="D23" s="32">
        <v>830605.15978053096</v>
      </c>
      <c r="E23" s="32">
        <v>710929.72278725402</v>
      </c>
      <c r="F23" s="32">
        <v>119675.43699327701</v>
      </c>
      <c r="G23" s="32">
        <v>710929.72278725402</v>
      </c>
      <c r="H23" s="32">
        <v>0.14408222196079101</v>
      </c>
    </row>
    <row r="24" spans="1:8" ht="14.25" x14ac:dyDescent="0.2">
      <c r="A24" s="32">
        <v>23</v>
      </c>
      <c r="B24" s="33">
        <v>37</v>
      </c>
      <c r="C24" s="32">
        <v>194259.78400000001</v>
      </c>
      <c r="D24" s="32">
        <v>1565712.01468673</v>
      </c>
      <c r="E24" s="32">
        <v>1423771.86392243</v>
      </c>
      <c r="F24" s="32">
        <v>141940.15076429499</v>
      </c>
      <c r="G24" s="32">
        <v>1423771.86392243</v>
      </c>
      <c r="H24" s="32">
        <v>9.0655337273307698E-2</v>
      </c>
    </row>
    <row r="25" spans="1:8" ht="14.25" x14ac:dyDescent="0.2">
      <c r="A25" s="32">
        <v>24</v>
      </c>
      <c r="B25" s="33">
        <v>38</v>
      </c>
      <c r="C25" s="32">
        <v>273224.54700000002</v>
      </c>
      <c r="D25" s="32">
        <v>1305384.8921203499</v>
      </c>
      <c r="E25" s="32">
        <v>1306249.6752283201</v>
      </c>
      <c r="F25" s="32">
        <v>-864.78310796460198</v>
      </c>
      <c r="G25" s="32">
        <v>1306249.6752283201</v>
      </c>
      <c r="H25" s="32">
        <v>-6.6247366059210598E-4</v>
      </c>
    </row>
    <row r="26" spans="1:8" ht="14.25" x14ac:dyDescent="0.2">
      <c r="A26" s="32">
        <v>25</v>
      </c>
      <c r="B26" s="33">
        <v>39</v>
      </c>
      <c r="C26" s="32">
        <v>90156.604000000007</v>
      </c>
      <c r="D26" s="32">
        <v>152142.775667915</v>
      </c>
      <c r="E26" s="32">
        <v>111202.84546794801</v>
      </c>
      <c r="F26" s="32">
        <v>40939.930199966897</v>
      </c>
      <c r="G26" s="32">
        <v>111202.84546794801</v>
      </c>
      <c r="H26" s="32">
        <v>0.26908888719979301</v>
      </c>
    </row>
    <row r="27" spans="1:8" ht="14.25" x14ac:dyDescent="0.2">
      <c r="A27" s="32">
        <v>26</v>
      </c>
      <c r="B27" s="33">
        <v>42</v>
      </c>
      <c r="C27" s="32">
        <v>13529.834999999999</v>
      </c>
      <c r="D27" s="32">
        <v>215551.9595</v>
      </c>
      <c r="E27" s="32">
        <v>195727.16039999999</v>
      </c>
      <c r="F27" s="32">
        <v>19824.7991</v>
      </c>
      <c r="G27" s="32">
        <v>195727.16039999999</v>
      </c>
      <c r="H27" s="32">
        <v>9.1972251822651604E-2</v>
      </c>
    </row>
    <row r="28" spans="1:8" ht="14.25" x14ac:dyDescent="0.2">
      <c r="A28" s="32">
        <v>27</v>
      </c>
      <c r="B28" s="33">
        <v>75</v>
      </c>
      <c r="C28" s="32">
        <v>500</v>
      </c>
      <c r="D28" s="32">
        <v>320266.66666666698</v>
      </c>
      <c r="E28" s="32">
        <v>301349.25641025603</v>
      </c>
      <c r="F28" s="32">
        <v>18917.410256410301</v>
      </c>
      <c r="G28" s="32">
        <v>301349.25641025603</v>
      </c>
      <c r="H28" s="32">
        <v>5.9067683981297602E-2</v>
      </c>
    </row>
    <row r="29" spans="1:8" ht="14.25" x14ac:dyDescent="0.2">
      <c r="A29" s="32">
        <v>28</v>
      </c>
      <c r="B29" s="33">
        <v>76</v>
      </c>
      <c r="C29" s="32">
        <v>4599</v>
      </c>
      <c r="D29" s="32">
        <v>692092.25379487197</v>
      </c>
      <c r="E29" s="32">
        <v>660952.72656752099</v>
      </c>
      <c r="F29" s="32">
        <v>31139.527227350402</v>
      </c>
      <c r="G29" s="32">
        <v>660952.72656752099</v>
      </c>
      <c r="H29" s="32">
        <v>4.4993318530306498E-2</v>
      </c>
    </row>
    <row r="30" spans="1:8" ht="14.25" x14ac:dyDescent="0.2">
      <c r="A30" s="32">
        <v>29</v>
      </c>
      <c r="B30" s="33">
        <v>99</v>
      </c>
      <c r="C30" s="32">
        <v>24</v>
      </c>
      <c r="D30" s="32">
        <v>17768.845019287499</v>
      </c>
      <c r="E30" s="32">
        <v>16133.410180773</v>
      </c>
      <c r="F30" s="32">
        <v>1635.4348385144799</v>
      </c>
      <c r="G30" s="32">
        <v>16133.410180773</v>
      </c>
      <c r="H30" s="32">
        <v>9.2039456517251095E-2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2014-08-17T01:20:26Z</dcterms:modified>
</cp:coreProperties>
</file>