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\WORK\步步高\RMS-RA数据核对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H39" i="2" l="1"/>
  <c r="F39" i="2"/>
  <c r="E39" i="2"/>
  <c r="G39" i="2" l="1"/>
  <c r="L39" i="2" s="1"/>
  <c r="K39" i="2"/>
  <c r="F37" i="2"/>
  <c r="F38" i="2"/>
  <c r="F33" i="2"/>
  <c r="F34" i="2"/>
  <c r="E37" i="2"/>
  <c r="K37" i="2" s="1"/>
  <c r="E38" i="2"/>
  <c r="E34" i="2"/>
  <c r="E33" i="2"/>
  <c r="F40" i="2"/>
  <c r="E13" i="2"/>
  <c r="F36" i="2"/>
  <c r="F35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4" i="2"/>
  <c r="E40" i="2"/>
  <c r="E36" i="2"/>
  <c r="E35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K32" i="2" s="1"/>
  <c r="E5" i="2"/>
  <c r="E4" i="2"/>
  <c r="I31" i="2"/>
  <c r="I35" i="2"/>
  <c r="I36" i="2"/>
  <c r="I40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1" i="2"/>
  <c r="J35" i="2"/>
  <c r="J36" i="2"/>
  <c r="J40" i="2"/>
  <c r="E3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0" i="2"/>
  <c r="H31" i="2"/>
  <c r="H32" i="2"/>
  <c r="H33" i="2"/>
  <c r="H34" i="2"/>
  <c r="H35" i="2"/>
  <c r="H36" i="2"/>
  <c r="H37" i="2"/>
  <c r="H38" i="2"/>
  <c r="H40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G35" i="2" l="1"/>
  <c r="L35" i="2" s="1"/>
  <c r="G36" i="2"/>
  <c r="L36" i="2" s="1"/>
  <c r="G31" i="2"/>
  <c r="L31" i="2" s="1"/>
  <c r="G40" i="2"/>
  <c r="L40" i="2" s="1"/>
  <c r="G37" i="2"/>
  <c r="L37" i="2" s="1"/>
  <c r="G33" i="2"/>
  <c r="L33" i="2" s="1"/>
  <c r="G30" i="2"/>
  <c r="L30" i="2" s="1"/>
  <c r="G38" i="2"/>
  <c r="L38" i="2" s="1"/>
  <c r="G34" i="2"/>
  <c r="L34" i="2" s="1"/>
  <c r="K38" i="2"/>
  <c r="K34" i="2"/>
  <c r="G29" i="2"/>
  <c r="L29" i="2" s="1"/>
  <c r="G32" i="2"/>
  <c r="L32" i="2" s="1"/>
  <c r="K33" i="2"/>
  <c r="I3" i="2"/>
  <c r="K3" i="2" s="1"/>
  <c r="K30" i="2"/>
  <c r="K5" i="2"/>
  <c r="K7" i="2"/>
  <c r="K40" i="2"/>
  <c r="G19" i="2"/>
  <c r="L19" i="2" s="1"/>
  <c r="G11" i="2"/>
  <c r="L11" i="2" s="1"/>
  <c r="G7" i="2"/>
  <c r="L7" i="2" s="1"/>
  <c r="G5" i="2"/>
  <c r="L5" i="2" s="1"/>
  <c r="K36" i="2"/>
  <c r="K28" i="2"/>
  <c r="K26" i="2"/>
  <c r="K24" i="2"/>
  <c r="K22" i="2"/>
  <c r="K20" i="2"/>
  <c r="K18" i="2"/>
  <c r="K16" i="2"/>
  <c r="K14" i="2"/>
  <c r="K12" i="2"/>
  <c r="K10" i="2"/>
  <c r="K8" i="2"/>
  <c r="K6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L4" i="2" s="1"/>
  <c r="K35" i="2"/>
  <c r="K31" i="2"/>
  <c r="K27" i="2"/>
  <c r="K25" i="2"/>
  <c r="K19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G3" i="2"/>
  <c r="L3" i="2" l="1"/>
</calcChain>
</file>

<file path=xl/sharedStrings.xml><?xml version="1.0" encoding="utf-8"?>
<sst xmlns="http://schemas.openxmlformats.org/spreadsheetml/2006/main" count="116" uniqueCount="73">
  <si>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</si>
  <si>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</si>
  <si>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</si>
  <si>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</si>
  <si>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</si>
  <si>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</si>
  <si>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</si>
  <si>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</si>
  <si>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</si>
  <si>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</si>
  <si>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</si>
  <si>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</si>
  <si>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</si>
  <si>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</si>
  <si>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</si>
  <si>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</si>
  <si>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</si>
  <si>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</si>
  <si>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</si>
  <si>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</si>
  <si>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</si>
  <si>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</si>
  <si>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</si>
  <si>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</si>
  <si>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</si>
  <si>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</si>
  <si>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</si>
  <si>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</si>
  <si>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</si>
  <si>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</si>
  <si>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</si>
  <si>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</si>
  <si>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</si>
  <si>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</si>
  <si>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</si>
  <si>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</si>
  <si>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41-周转筐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</si>
  <si>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</si>
  <si>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</si>
  <si>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</si>
  <si>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</si>
  <si>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</si>
  <si>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</si>
  <si>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</si>
  <si>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</si>
  <si>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</si>
  <si>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</si>
  <si>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</si>
  <si>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</si>
  <si>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</si>
  <si>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</si>
  <si>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</si>
  <si>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</si>
  <si>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</si>
  <si>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</si>
  <si>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</si>
  <si>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</si>
  <si>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</si>
  <si>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</si>
  <si>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</si>
  <si>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</si>
  <si>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</si>
  <si>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</si>
  <si>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</si>
  <si>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</si>
  <si>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</si>
  <si>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</si>
  <si>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</si>
  <si>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</si>
  <si>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</si>
  <si>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</si>
  <si>
    <t>910-市场部</t>
  </si>
  <si>
    <r>
      <t>910-</t>
    </r>
    <r>
      <rPr>
        <sz val="8"/>
        <color rgb="FF000000"/>
        <rFont val="宋体"/>
        <family val="3"/>
        <charset val="134"/>
      </rPr>
      <t>市场部</t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</si>
</sst>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&quot;%&quot;"/>
    <numFmt numFmtId="177" formatCode="0.00_ "/>
  </numFmts>
  <fonts count="3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5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>
      <alignment vertical="center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5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5" xfId="53"/>
    <cellStyle name="差" xfId="7" builtinId="27" customBuiltin="1"/>
    <cellStyle name="常规" xfId="0" builtinId="0"/>
    <cellStyle name="常规 10" xfId="52"/>
    <cellStyle name="常规 2" xfId="44"/>
    <cellStyle name="常规 3" xfId="45"/>
    <cellStyle name="常规 4" xfId="47"/>
    <cellStyle name="常规 5" xfId="46"/>
    <cellStyle name="常规 6" xfId="48"/>
    <cellStyle name="常规 7" xfId="49"/>
    <cellStyle name="常规 8" xfId="50"/>
    <cellStyle name="常规 9" xfId="51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234" Type="http://schemas.openxmlformats.org/officeDocument/2006/relationships/image" Target="cid:bf349d213" TargetMode="External"/><Relationship Id="rId420" Type="http://schemas.openxmlformats.org/officeDocument/2006/relationships/image" Target="cid:87b16533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55" Type="http://schemas.openxmlformats.org/officeDocument/2006/relationships/hyperlink" Target="cid:688eac6f2" TargetMode="External"/><Relationship Id="rId276" Type="http://schemas.openxmlformats.org/officeDocument/2006/relationships/image" Target="cid:bb0a5c6213" TargetMode="External"/><Relationship Id="rId297" Type="http://schemas.openxmlformats.org/officeDocument/2006/relationships/hyperlink" Target="cid:f8f29c962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343" Type="http://schemas.openxmlformats.org/officeDocument/2006/relationships/hyperlink" Target="cid:b85e622f2" TargetMode="External"/><Relationship Id="rId364" Type="http://schemas.openxmlformats.org/officeDocument/2006/relationships/image" Target="cid:1e6ccffa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0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L8" sqref="L8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44</v>
      </c>
      <c r="H1" s="23" t="s">
        <v>2</v>
      </c>
      <c r="I1" s="17" t="s">
        <v>42</v>
      </c>
      <c r="J1" s="18" t="s">
        <v>43</v>
      </c>
      <c r="K1" s="19" t="s">
        <v>45</v>
      </c>
      <c r="L1" s="19" t="s">
        <v>46</v>
      </c>
    </row>
    <row r="2" spans="1:13" x14ac:dyDescent="0.15">
      <c r="A2" s="11" t="s">
        <v>3</v>
      </c>
      <c r="B2" s="12"/>
      <c r="C2" s="39" t="s">
        <v>4</v>
      </c>
      <c r="D2" s="39"/>
      <c r="E2" s="13"/>
      <c r="F2" s="24"/>
      <c r="G2" s="14"/>
      <c r="H2" s="24"/>
      <c r="I2" s="20"/>
      <c r="J2" s="21"/>
      <c r="K2" s="22"/>
      <c r="L2" s="22"/>
    </row>
    <row r="3" spans="1:13" x14ac:dyDescent="0.15">
      <c r="A3" s="40" t="s">
        <v>5</v>
      </c>
      <c r="B3" s="40"/>
      <c r="C3" s="40"/>
      <c r="D3" s="40"/>
      <c r="E3" s="15">
        <f>RA!D7</f>
        <v>18540101.572799999</v>
      </c>
      <c r="F3" s="25">
        <f>RA!I7</f>
        <v>1905994.0996000001</v>
      </c>
      <c r="G3" s="16">
        <f>E3-F3</f>
        <v>16634107.473199999</v>
      </c>
      <c r="H3" s="27">
        <f>RA!J7</f>
        <v>10.280386502284699</v>
      </c>
      <c r="I3" s="20">
        <f>SUM(I4:I40)</f>
        <v>18540106.04020904</v>
      </c>
      <c r="J3" s="21">
        <f>SUM(J4:J40)</f>
        <v>16634107.378651053</v>
      </c>
      <c r="K3" s="22">
        <f>E3-I3</f>
        <v>-4.4674090407788754</v>
      </c>
      <c r="L3" s="22">
        <f>G3-J3</f>
        <v>9.4548946246504784E-2</v>
      </c>
    </row>
    <row r="4" spans="1:13" x14ac:dyDescent="0.15">
      <c r="A4" s="41">
        <f>RA!A8</f>
        <v>41871</v>
      </c>
      <c r="B4" s="12">
        <v>12</v>
      </c>
      <c r="C4" s="38" t="s">
        <v>6</v>
      </c>
      <c r="D4" s="38"/>
      <c r="E4" s="15">
        <f>VLOOKUP(C4,RA!B8:D39,3,0)</f>
        <v>626072.92520000006</v>
      </c>
      <c r="F4" s="25">
        <f>VLOOKUP(C4,RA!B8:I43,8,0)</f>
        <v>170290.75140000001</v>
      </c>
      <c r="G4" s="16">
        <f t="shared" ref="G4:G40" si="0">E4-F4</f>
        <v>455782.17380000005</v>
      </c>
      <c r="H4" s="27">
        <f>RA!J8</f>
        <v>27.199826816596499</v>
      </c>
      <c r="I4" s="20">
        <f>VLOOKUP(B4,RMS!B:D,3,FALSE)</f>
        <v>626073.53415812005</v>
      </c>
      <c r="J4" s="21">
        <f>VLOOKUP(B4,RMS!B:E,4,FALSE)</f>
        <v>455782.18213504303</v>
      </c>
      <c r="K4" s="22">
        <f t="shared" ref="K4:K40" si="1">E4-I4</f>
        <v>-0.60895811999216676</v>
      </c>
      <c r="L4" s="22">
        <f t="shared" ref="L4:L40" si="2">G4-J4</f>
        <v>-8.3350429777055979E-3</v>
      </c>
    </row>
    <row r="5" spans="1:13" x14ac:dyDescent="0.15">
      <c r="A5" s="41"/>
      <c r="B5" s="12">
        <v>13</v>
      </c>
      <c r="C5" s="38" t="s">
        <v>7</v>
      </c>
      <c r="D5" s="38"/>
      <c r="E5" s="15">
        <f>VLOOKUP(C5,RA!B8:D40,3,0)</f>
        <v>145020.11749999999</v>
      </c>
      <c r="F5" s="25">
        <f>VLOOKUP(C5,RA!B9:I44,8,0)</f>
        <v>29474.027999999998</v>
      </c>
      <c r="G5" s="16">
        <f t="shared" si="0"/>
        <v>115546.0895</v>
      </c>
      <c r="H5" s="27">
        <f>RA!J9</f>
        <v>20.3240960689471</v>
      </c>
      <c r="I5" s="20">
        <f>VLOOKUP(B5,RMS!B:D,3,FALSE)</f>
        <v>145020.20148771699</v>
      </c>
      <c r="J5" s="21">
        <f>VLOOKUP(B5,RMS!B:E,4,FALSE)</f>
        <v>115546.06830928801</v>
      </c>
      <c r="K5" s="22">
        <f t="shared" si="1"/>
        <v>-8.3987716992851347E-2</v>
      </c>
      <c r="L5" s="22">
        <f t="shared" si="2"/>
        <v>2.1190711995586753E-2</v>
      </c>
      <c r="M5" s="36"/>
    </row>
    <row r="6" spans="1:13" x14ac:dyDescent="0.15">
      <c r="A6" s="41"/>
      <c r="B6" s="12">
        <v>14</v>
      </c>
      <c r="C6" s="38" t="s">
        <v>8</v>
      </c>
      <c r="D6" s="38"/>
      <c r="E6" s="15">
        <f>VLOOKUP(C6,RA!B10:D41,3,0)</f>
        <v>159344.48310000001</v>
      </c>
      <c r="F6" s="25">
        <f>VLOOKUP(C6,RA!B10:I45,8,0)</f>
        <v>41728.207799999996</v>
      </c>
      <c r="G6" s="16">
        <f t="shared" si="0"/>
        <v>117616.27530000001</v>
      </c>
      <c r="H6" s="27">
        <f>RA!J10</f>
        <v>26.1874192241802</v>
      </c>
      <c r="I6" s="20">
        <f>VLOOKUP(B6,RMS!B:D,3,FALSE)</f>
        <v>159346.73683333301</v>
      </c>
      <c r="J6" s="21">
        <f>VLOOKUP(B6,RMS!B:E,4,FALSE)</f>
        <v>117616.275111966</v>
      </c>
      <c r="K6" s="22">
        <f t="shared" si="1"/>
        <v>-2.2537333329964895</v>
      </c>
      <c r="L6" s="22">
        <f t="shared" si="2"/>
        <v>1.8803401326294988E-4</v>
      </c>
      <c r="M6" s="36"/>
    </row>
    <row r="7" spans="1:13" x14ac:dyDescent="0.15">
      <c r="A7" s="41"/>
      <c r="B7" s="12">
        <v>15</v>
      </c>
      <c r="C7" s="38" t="s">
        <v>9</v>
      </c>
      <c r="D7" s="38"/>
      <c r="E7" s="15">
        <f>VLOOKUP(C7,RA!B10:D42,3,0)</f>
        <v>47008.2189</v>
      </c>
      <c r="F7" s="25">
        <f>VLOOKUP(C7,RA!B11:I46,8,0)</f>
        <v>10165.644899999999</v>
      </c>
      <c r="G7" s="16">
        <f t="shared" si="0"/>
        <v>36842.574000000001</v>
      </c>
      <c r="H7" s="27">
        <f>RA!J11</f>
        <v>21.625250090043298</v>
      </c>
      <c r="I7" s="20">
        <f>VLOOKUP(B7,RMS!B:D,3,FALSE)</f>
        <v>47008.246390598302</v>
      </c>
      <c r="J7" s="21">
        <f>VLOOKUP(B7,RMS!B:E,4,FALSE)</f>
        <v>36842.574176068403</v>
      </c>
      <c r="K7" s="22">
        <f t="shared" si="1"/>
        <v>-2.7490598302392755E-2</v>
      </c>
      <c r="L7" s="22">
        <f t="shared" si="2"/>
        <v>-1.7606840265216306E-4</v>
      </c>
      <c r="M7" s="36"/>
    </row>
    <row r="8" spans="1:13" x14ac:dyDescent="0.15">
      <c r="A8" s="41"/>
      <c r="B8" s="12">
        <v>16</v>
      </c>
      <c r="C8" s="38" t="s">
        <v>10</v>
      </c>
      <c r="D8" s="38"/>
      <c r="E8" s="15">
        <f>VLOOKUP(C8,RA!B12:D43,3,0)</f>
        <v>141363.42139999999</v>
      </c>
      <c r="F8" s="25">
        <f>VLOOKUP(C8,RA!B12:I47,8,0)</f>
        <v>26492.1836</v>
      </c>
      <c r="G8" s="16">
        <f t="shared" si="0"/>
        <v>114871.23779999999</v>
      </c>
      <c r="H8" s="27">
        <f>RA!J12</f>
        <v>18.7404799188031</v>
      </c>
      <c r="I8" s="20">
        <f>VLOOKUP(B8,RMS!B:D,3,FALSE)</f>
        <v>141363.42490683799</v>
      </c>
      <c r="J8" s="21">
        <f>VLOOKUP(B8,RMS!B:E,4,FALSE)</f>
        <v>114871.238530769</v>
      </c>
      <c r="K8" s="22">
        <f t="shared" si="1"/>
        <v>-3.5068379947915673E-3</v>
      </c>
      <c r="L8" s="22">
        <f t="shared" si="2"/>
        <v>-7.3076901026070118E-4</v>
      </c>
      <c r="M8" s="36"/>
    </row>
    <row r="9" spans="1:13" x14ac:dyDescent="0.15">
      <c r="A9" s="41"/>
      <c r="B9" s="12">
        <v>17</v>
      </c>
      <c r="C9" s="38" t="s">
        <v>11</v>
      </c>
      <c r="D9" s="38"/>
      <c r="E9" s="15">
        <f>VLOOKUP(C9,RA!B12:D44,3,0)</f>
        <v>272622.03169999999</v>
      </c>
      <c r="F9" s="25">
        <f>VLOOKUP(C9,RA!B13:I48,8,0)</f>
        <v>74874.491899999994</v>
      </c>
      <c r="G9" s="16">
        <f t="shared" si="0"/>
        <v>197747.5398</v>
      </c>
      <c r="H9" s="27">
        <f>RA!J13</f>
        <v>27.464578498334198</v>
      </c>
      <c r="I9" s="20">
        <f>VLOOKUP(B9,RMS!B:D,3,FALSE)</f>
        <v>272622.25314871798</v>
      </c>
      <c r="J9" s="21">
        <f>VLOOKUP(B9,RMS!B:E,4,FALSE)</f>
        <v>197747.539294872</v>
      </c>
      <c r="K9" s="22">
        <f t="shared" si="1"/>
        <v>-0.22144871798809618</v>
      </c>
      <c r="L9" s="22">
        <f t="shared" si="2"/>
        <v>5.051280022598803E-4</v>
      </c>
      <c r="M9" s="36"/>
    </row>
    <row r="10" spans="1:13" x14ac:dyDescent="0.15">
      <c r="A10" s="41"/>
      <c r="B10" s="12">
        <v>18</v>
      </c>
      <c r="C10" s="38" t="s">
        <v>12</v>
      </c>
      <c r="D10" s="38"/>
      <c r="E10" s="15">
        <f>VLOOKUP(C10,RA!B14:D45,3,0)</f>
        <v>144600.56849999999</v>
      </c>
      <c r="F10" s="25">
        <f>VLOOKUP(C10,RA!B14:I49,8,0)</f>
        <v>-35500.970200000003</v>
      </c>
      <c r="G10" s="16">
        <f t="shared" si="0"/>
        <v>180101.5387</v>
      </c>
      <c r="H10" s="27">
        <f>RA!J14</f>
        <v>-24.551058525056899</v>
      </c>
      <c r="I10" s="20">
        <f>VLOOKUP(B10,RMS!B:D,3,FALSE)</f>
        <v>144600.59438803399</v>
      </c>
      <c r="J10" s="21">
        <f>VLOOKUP(B10,RMS!B:E,4,FALSE)</f>
        <v>180101.53664444399</v>
      </c>
      <c r="K10" s="22">
        <f t="shared" si="1"/>
        <v>-2.5888033997034654E-2</v>
      </c>
      <c r="L10" s="22">
        <f t="shared" si="2"/>
        <v>2.0555560186039656E-3</v>
      </c>
      <c r="M10" s="36"/>
    </row>
    <row r="11" spans="1:13" x14ac:dyDescent="0.15">
      <c r="A11" s="41"/>
      <c r="B11" s="12">
        <v>19</v>
      </c>
      <c r="C11" s="38" t="s">
        <v>13</v>
      </c>
      <c r="D11" s="38"/>
      <c r="E11" s="15">
        <f>VLOOKUP(C11,RA!B14:D46,3,0)</f>
        <v>99213.007100000003</v>
      </c>
      <c r="F11" s="25">
        <f>VLOOKUP(C11,RA!B15:I50,8,0)</f>
        <v>16630.822800000002</v>
      </c>
      <c r="G11" s="16">
        <f t="shared" si="0"/>
        <v>82582.184299999994</v>
      </c>
      <c r="H11" s="27">
        <f>RA!J15</f>
        <v>16.762744408338801</v>
      </c>
      <c r="I11" s="20">
        <f>VLOOKUP(B11,RMS!B:D,3,FALSE)</f>
        <v>99213.0404700855</v>
      </c>
      <c r="J11" s="21">
        <f>VLOOKUP(B11,RMS!B:E,4,FALSE)</f>
        <v>82582.184964957298</v>
      </c>
      <c r="K11" s="22">
        <f t="shared" si="1"/>
        <v>-3.3370085497153923E-2</v>
      </c>
      <c r="L11" s="22">
        <f t="shared" si="2"/>
        <v>-6.6495730425231159E-4</v>
      </c>
      <c r="M11" s="36"/>
    </row>
    <row r="12" spans="1:13" x14ac:dyDescent="0.15">
      <c r="A12" s="41"/>
      <c r="B12" s="12">
        <v>21</v>
      </c>
      <c r="C12" s="38" t="s">
        <v>14</v>
      </c>
      <c r="D12" s="38"/>
      <c r="E12" s="15">
        <f>VLOOKUP(C12,RA!B16:D47,3,0)</f>
        <v>861500.47900000005</v>
      </c>
      <c r="F12" s="25">
        <f>VLOOKUP(C12,RA!B16:I51,8,0)</f>
        <v>48631.9274</v>
      </c>
      <c r="G12" s="16">
        <f t="shared" si="0"/>
        <v>812868.55160000001</v>
      </c>
      <c r="H12" s="27">
        <f>RA!J16</f>
        <v>5.6450261590626498</v>
      </c>
      <c r="I12" s="20">
        <f>VLOOKUP(B12,RMS!B:D,3,FALSE)</f>
        <v>861500.24080000003</v>
      </c>
      <c r="J12" s="21">
        <f>VLOOKUP(B12,RMS!B:E,4,FALSE)</f>
        <v>812868.55160000001</v>
      </c>
      <c r="K12" s="22">
        <f t="shared" si="1"/>
        <v>0.23820000002160668</v>
      </c>
      <c r="L12" s="22">
        <f t="shared" si="2"/>
        <v>0</v>
      </c>
      <c r="M12" s="36"/>
    </row>
    <row r="13" spans="1:13" x14ac:dyDescent="0.15">
      <c r="A13" s="41"/>
      <c r="B13" s="12">
        <v>22</v>
      </c>
      <c r="C13" s="38" t="s">
        <v>15</v>
      </c>
      <c r="D13" s="38"/>
      <c r="E13" s="15">
        <f>VLOOKUP(C13,RA!B16:D48,3,0)</f>
        <v>2261759.3031000001</v>
      </c>
      <c r="F13" s="25">
        <f>VLOOKUP(C13,RA!B17:I52,8,0)</f>
        <v>-75243.339900000006</v>
      </c>
      <c r="G13" s="16">
        <f t="shared" si="0"/>
        <v>2337002.6430000002</v>
      </c>
      <c r="H13" s="27">
        <f>RA!J17</f>
        <v>-3.3267615964647699</v>
      </c>
      <c r="I13" s="20">
        <f>VLOOKUP(B13,RMS!B:D,3,FALSE)</f>
        <v>2261759.3727299101</v>
      </c>
      <c r="J13" s="21">
        <f>VLOOKUP(B13,RMS!B:E,4,FALSE)</f>
        <v>2337002.6471760701</v>
      </c>
      <c r="K13" s="22">
        <f t="shared" si="1"/>
        <v>-6.9629909936338663E-2</v>
      </c>
      <c r="L13" s="22">
        <f t="shared" si="2"/>
        <v>-4.1760699823498726E-3</v>
      </c>
      <c r="M13" s="36"/>
    </row>
    <row r="14" spans="1:13" x14ac:dyDescent="0.15">
      <c r="A14" s="41"/>
      <c r="B14" s="12">
        <v>23</v>
      </c>
      <c r="C14" s="38" t="s">
        <v>16</v>
      </c>
      <c r="D14" s="38"/>
      <c r="E14" s="15">
        <f>VLOOKUP(C14,RA!B18:D49,3,0)</f>
        <v>1812478.3376</v>
      </c>
      <c r="F14" s="25">
        <f>VLOOKUP(C14,RA!B18:I53,8,0)</f>
        <v>304013.18190000003</v>
      </c>
      <c r="G14" s="16">
        <f t="shared" si="0"/>
        <v>1508465.1557</v>
      </c>
      <c r="H14" s="27">
        <f>RA!J18</f>
        <v>16.773341539770399</v>
      </c>
      <c r="I14" s="20">
        <f>VLOOKUP(B14,RMS!B:D,3,FALSE)</f>
        <v>1812478.64210513</v>
      </c>
      <c r="J14" s="21">
        <f>VLOOKUP(B14,RMS!B:E,4,FALSE)</f>
        <v>1508465.15001197</v>
      </c>
      <c r="K14" s="22">
        <f t="shared" si="1"/>
        <v>-0.3045051300432533</v>
      </c>
      <c r="L14" s="22">
        <f t="shared" si="2"/>
        <v>5.6880300398916006E-3</v>
      </c>
      <c r="M14" s="36"/>
    </row>
    <row r="15" spans="1:13" x14ac:dyDescent="0.15">
      <c r="A15" s="41"/>
      <c r="B15" s="12">
        <v>24</v>
      </c>
      <c r="C15" s="38" t="s">
        <v>17</v>
      </c>
      <c r="D15" s="38"/>
      <c r="E15" s="15">
        <f>VLOOKUP(C15,RA!B18:D50,3,0)</f>
        <v>778669.06980000006</v>
      </c>
      <c r="F15" s="25">
        <f>VLOOKUP(C15,RA!B19:I54,8,0)</f>
        <v>47982.423199999997</v>
      </c>
      <c r="G15" s="16">
        <f t="shared" si="0"/>
        <v>730686.64660000009</v>
      </c>
      <c r="H15" s="27">
        <f>RA!J19</f>
        <v>6.1621072495308198</v>
      </c>
      <c r="I15" s="20">
        <f>VLOOKUP(B15,RMS!B:D,3,FALSE)</f>
        <v>778669.07388205105</v>
      </c>
      <c r="J15" s="21">
        <f>VLOOKUP(B15,RMS!B:E,4,FALSE)</f>
        <v>730686.64701709396</v>
      </c>
      <c r="K15" s="22">
        <f t="shared" si="1"/>
        <v>-4.082050989381969E-3</v>
      </c>
      <c r="L15" s="22">
        <f t="shared" si="2"/>
        <v>-4.170938627794385E-4</v>
      </c>
      <c r="M15" s="36"/>
    </row>
    <row r="16" spans="1:13" x14ac:dyDescent="0.15">
      <c r="A16" s="41"/>
      <c r="B16" s="12">
        <v>25</v>
      </c>
      <c r="C16" s="38" t="s">
        <v>18</v>
      </c>
      <c r="D16" s="38"/>
      <c r="E16" s="15">
        <f>VLOOKUP(C16,RA!B20:D51,3,0)</f>
        <v>1008421.1848</v>
      </c>
      <c r="F16" s="25">
        <f>VLOOKUP(C16,RA!B20:I55,8,0)</f>
        <v>81381.576100000006</v>
      </c>
      <c r="G16" s="16">
        <f t="shared" si="0"/>
        <v>927039.60869999998</v>
      </c>
      <c r="H16" s="27">
        <f>RA!J20</f>
        <v>8.0701969897766901</v>
      </c>
      <c r="I16" s="20">
        <f>VLOOKUP(B16,RMS!B:D,3,FALSE)</f>
        <v>1008421.1814</v>
      </c>
      <c r="J16" s="21">
        <f>VLOOKUP(B16,RMS!B:E,4,FALSE)</f>
        <v>927039.60869999998</v>
      </c>
      <c r="K16" s="22">
        <f t="shared" si="1"/>
        <v>3.4000000450760126E-3</v>
      </c>
      <c r="L16" s="22">
        <f t="shared" si="2"/>
        <v>0</v>
      </c>
      <c r="M16" s="36"/>
    </row>
    <row r="17" spans="1:13" x14ac:dyDescent="0.15">
      <c r="A17" s="41"/>
      <c r="B17" s="12">
        <v>26</v>
      </c>
      <c r="C17" s="38" t="s">
        <v>19</v>
      </c>
      <c r="D17" s="38"/>
      <c r="E17" s="15">
        <f>VLOOKUP(C17,RA!B20:D52,3,0)</f>
        <v>382925.58850000001</v>
      </c>
      <c r="F17" s="25">
        <f>VLOOKUP(C17,RA!B21:I56,8,0)</f>
        <v>40765.2762</v>
      </c>
      <c r="G17" s="16">
        <f t="shared" si="0"/>
        <v>342160.31229999999</v>
      </c>
      <c r="H17" s="27">
        <f>RA!J21</f>
        <v>10.64574356592</v>
      </c>
      <c r="I17" s="20">
        <f>VLOOKUP(B17,RMS!B:D,3,FALSE)</f>
        <v>382925.46446252201</v>
      </c>
      <c r="J17" s="21">
        <f>VLOOKUP(B17,RMS!B:E,4,FALSE)</f>
        <v>342160.312296891</v>
      </c>
      <c r="K17" s="22">
        <f t="shared" si="1"/>
        <v>0.12403747800271958</v>
      </c>
      <c r="L17" s="22">
        <f t="shared" si="2"/>
        <v>3.1089875847101212E-6</v>
      </c>
      <c r="M17" s="36"/>
    </row>
    <row r="18" spans="1:13" x14ac:dyDescent="0.15">
      <c r="A18" s="41"/>
      <c r="B18" s="12">
        <v>27</v>
      </c>
      <c r="C18" s="38" t="s">
        <v>20</v>
      </c>
      <c r="D18" s="38"/>
      <c r="E18" s="15">
        <f>VLOOKUP(C18,RA!B22:D53,3,0)</f>
        <v>1237043.2944</v>
      </c>
      <c r="F18" s="25">
        <f>VLOOKUP(C18,RA!B22:I57,8,0)</f>
        <v>161473.65960000001</v>
      </c>
      <c r="G18" s="16">
        <f t="shared" si="0"/>
        <v>1075569.6348000001</v>
      </c>
      <c r="H18" s="27">
        <f>RA!J22</f>
        <v>13.0531938801963</v>
      </c>
      <c r="I18" s="20">
        <f>VLOOKUP(B18,RMS!B:D,3,FALSE)</f>
        <v>1237043.6952333299</v>
      </c>
      <c r="J18" s="21">
        <f>VLOOKUP(B18,RMS!B:E,4,FALSE)</f>
        <v>1075569.6383</v>
      </c>
      <c r="K18" s="22">
        <f t="shared" si="1"/>
        <v>-0.4008333298843354</v>
      </c>
      <c r="L18" s="22">
        <f t="shared" si="2"/>
        <v>-3.499999875202775E-3</v>
      </c>
      <c r="M18" s="36"/>
    </row>
    <row r="19" spans="1:13" x14ac:dyDescent="0.15">
      <c r="A19" s="41"/>
      <c r="B19" s="12">
        <v>29</v>
      </c>
      <c r="C19" s="38" t="s">
        <v>21</v>
      </c>
      <c r="D19" s="38"/>
      <c r="E19" s="15">
        <f>VLOOKUP(C19,RA!B22:D54,3,0)</f>
        <v>2731182.5389999999</v>
      </c>
      <c r="F19" s="25">
        <f>VLOOKUP(C19,RA!B23:I58,8,0)</f>
        <v>242884</v>
      </c>
      <c r="G19" s="16">
        <f t="shared" si="0"/>
        <v>2488298.5389999999</v>
      </c>
      <c r="H19" s="27">
        <f>RA!J23</f>
        <v>8.8929976862304496</v>
      </c>
      <c r="I19" s="20">
        <f>VLOOKUP(B19,RMS!B:D,3,FALSE)</f>
        <v>2731183.6177350399</v>
      </c>
      <c r="J19" s="21">
        <f>VLOOKUP(B19,RMS!B:E,4,FALSE)</f>
        <v>2488298.5796401701</v>
      </c>
      <c r="K19" s="22">
        <f t="shared" si="1"/>
        <v>-1.0787350400350988</v>
      </c>
      <c r="L19" s="22">
        <f t="shared" si="2"/>
        <v>-4.0640170220285654E-2</v>
      </c>
      <c r="M19" s="36"/>
    </row>
    <row r="20" spans="1:13" x14ac:dyDescent="0.15">
      <c r="A20" s="41"/>
      <c r="B20" s="12">
        <v>31</v>
      </c>
      <c r="C20" s="38" t="s">
        <v>22</v>
      </c>
      <c r="D20" s="38"/>
      <c r="E20" s="15">
        <f>VLOOKUP(C20,RA!B24:D55,3,0)</f>
        <v>276691.8982</v>
      </c>
      <c r="F20" s="25">
        <f>VLOOKUP(C20,RA!B24:I59,8,0)</f>
        <v>51725.680999999997</v>
      </c>
      <c r="G20" s="16">
        <f t="shared" si="0"/>
        <v>224966.21720000001</v>
      </c>
      <c r="H20" s="27">
        <f>RA!J24</f>
        <v>18.694324386257001</v>
      </c>
      <c r="I20" s="20">
        <f>VLOOKUP(B20,RMS!B:D,3,FALSE)</f>
        <v>276691.82195492799</v>
      </c>
      <c r="J20" s="21">
        <f>VLOOKUP(B20,RMS!B:E,4,FALSE)</f>
        <v>224966.20150641099</v>
      </c>
      <c r="K20" s="22">
        <f t="shared" si="1"/>
        <v>7.6245072006713599E-2</v>
      </c>
      <c r="L20" s="22">
        <f t="shared" si="2"/>
        <v>1.5693589026341215E-2</v>
      </c>
      <c r="M20" s="36"/>
    </row>
    <row r="21" spans="1:13" x14ac:dyDescent="0.15">
      <c r="A21" s="41"/>
      <c r="B21" s="12">
        <v>32</v>
      </c>
      <c r="C21" s="38" t="s">
        <v>23</v>
      </c>
      <c r="D21" s="38"/>
      <c r="E21" s="15">
        <f>VLOOKUP(C21,RA!B24:D56,3,0)</f>
        <v>243986.6403</v>
      </c>
      <c r="F21" s="25">
        <f>VLOOKUP(C21,RA!B25:I60,8,0)</f>
        <v>25664.9755</v>
      </c>
      <c r="G21" s="16">
        <f t="shared" si="0"/>
        <v>218321.6648</v>
      </c>
      <c r="H21" s="27">
        <f>RA!J25</f>
        <v>10.519008527861599</v>
      </c>
      <c r="I21" s="20">
        <f>VLOOKUP(B21,RMS!B:D,3,FALSE)</f>
        <v>243986.65042558801</v>
      </c>
      <c r="J21" s="21">
        <f>VLOOKUP(B21,RMS!B:E,4,FALSE)</f>
        <v>218321.671831288</v>
      </c>
      <c r="K21" s="22">
        <f t="shared" si="1"/>
        <v>-1.012558801448904E-2</v>
      </c>
      <c r="L21" s="22">
        <f t="shared" si="2"/>
        <v>-7.0312879979610443E-3</v>
      </c>
      <c r="M21" s="36"/>
    </row>
    <row r="22" spans="1:13" x14ac:dyDescent="0.15">
      <c r="A22" s="41"/>
      <c r="B22" s="12">
        <v>33</v>
      </c>
      <c r="C22" s="38" t="s">
        <v>24</v>
      </c>
      <c r="D22" s="38"/>
      <c r="E22" s="15">
        <f>VLOOKUP(C22,RA!B26:D57,3,0)</f>
        <v>470440.62089999998</v>
      </c>
      <c r="F22" s="25">
        <f>VLOOKUP(C22,RA!B26:I61,8,0)</f>
        <v>100012.43580000001</v>
      </c>
      <c r="G22" s="16">
        <f t="shared" si="0"/>
        <v>370428.1851</v>
      </c>
      <c r="H22" s="27">
        <f>RA!J26</f>
        <v>21.259311240739802</v>
      </c>
      <c r="I22" s="20">
        <f>VLOOKUP(B22,RMS!B:D,3,FALSE)</f>
        <v>470440.62445499602</v>
      </c>
      <c r="J22" s="21">
        <f>VLOOKUP(B22,RMS!B:E,4,FALSE)</f>
        <v>370428.16141803702</v>
      </c>
      <c r="K22" s="22">
        <f t="shared" si="1"/>
        <v>-3.5549960448406637E-3</v>
      </c>
      <c r="L22" s="22">
        <f t="shared" si="2"/>
        <v>2.3681962979026139E-2</v>
      </c>
      <c r="M22" s="36"/>
    </row>
    <row r="23" spans="1:13" x14ac:dyDescent="0.15">
      <c r="A23" s="41"/>
      <c r="B23" s="12">
        <v>34</v>
      </c>
      <c r="C23" s="38" t="s">
        <v>25</v>
      </c>
      <c r="D23" s="38"/>
      <c r="E23" s="15">
        <f>VLOOKUP(C23,RA!B26:D58,3,0)</f>
        <v>323035.38549999997</v>
      </c>
      <c r="F23" s="25">
        <f>VLOOKUP(C23,RA!B27:I62,8,0)</f>
        <v>110570.2583</v>
      </c>
      <c r="G23" s="16">
        <f t="shared" si="0"/>
        <v>212465.12719999999</v>
      </c>
      <c r="H23" s="27">
        <f>RA!J27</f>
        <v>34.228528286106297</v>
      </c>
      <c r="I23" s="20">
        <f>VLOOKUP(B23,RMS!B:D,3,FALSE)</f>
        <v>323035.320912586</v>
      </c>
      <c r="J23" s="21">
        <f>VLOOKUP(B23,RMS!B:E,4,FALSE)</f>
        <v>212465.13033457499</v>
      </c>
      <c r="K23" s="22">
        <f t="shared" si="1"/>
        <v>6.4587413973640651E-2</v>
      </c>
      <c r="L23" s="22">
        <f t="shared" si="2"/>
        <v>-3.1345750030595809E-3</v>
      </c>
      <c r="M23" s="36"/>
    </row>
    <row r="24" spans="1:13" x14ac:dyDescent="0.15">
      <c r="A24" s="41"/>
      <c r="B24" s="12">
        <v>35</v>
      </c>
      <c r="C24" s="38" t="s">
        <v>26</v>
      </c>
      <c r="D24" s="38"/>
      <c r="E24" s="15">
        <f>VLOOKUP(C24,RA!B28:D59,3,0)</f>
        <v>965001.25859999994</v>
      </c>
      <c r="F24" s="25">
        <f>VLOOKUP(C24,RA!B28:I63,8,0)</f>
        <v>43704.333400000003</v>
      </c>
      <c r="G24" s="16">
        <f t="shared" si="0"/>
        <v>921296.92519999994</v>
      </c>
      <c r="H24" s="27">
        <f>RA!J28</f>
        <v>4.5289405594563901</v>
      </c>
      <c r="I24" s="20">
        <f>VLOOKUP(B24,RMS!B:D,3,FALSE)</f>
        <v>965001.25853893801</v>
      </c>
      <c r="J24" s="21">
        <f>VLOOKUP(B24,RMS!B:E,4,FALSE)</f>
        <v>921296.91717168095</v>
      </c>
      <c r="K24" s="22">
        <f t="shared" si="1"/>
        <v>6.1061931774020195E-5</v>
      </c>
      <c r="L24" s="22">
        <f t="shared" si="2"/>
        <v>8.0283189890906215E-3</v>
      </c>
      <c r="M24" s="36"/>
    </row>
    <row r="25" spans="1:13" x14ac:dyDescent="0.15">
      <c r="A25" s="41"/>
      <c r="B25" s="12">
        <v>36</v>
      </c>
      <c r="C25" s="38" t="s">
        <v>27</v>
      </c>
      <c r="D25" s="38"/>
      <c r="E25" s="15">
        <f>VLOOKUP(C25,RA!B28:D60,3,0)</f>
        <v>720109.49049999996</v>
      </c>
      <c r="F25" s="25">
        <f>VLOOKUP(C25,RA!B29:I64,8,0)</f>
        <v>110930.7052</v>
      </c>
      <c r="G25" s="16">
        <f t="shared" si="0"/>
        <v>609178.78529999999</v>
      </c>
      <c r="H25" s="27">
        <f>RA!J29</f>
        <v>15.4046997940517</v>
      </c>
      <c r="I25" s="20">
        <f>VLOOKUP(B25,RMS!B:D,3,FALSE)</f>
        <v>720109.48761327402</v>
      </c>
      <c r="J25" s="21">
        <f>VLOOKUP(B25,RMS!B:E,4,FALSE)</f>
        <v>609178.79554929596</v>
      </c>
      <c r="K25" s="22">
        <f t="shared" si="1"/>
        <v>2.8867259388789535E-3</v>
      </c>
      <c r="L25" s="22">
        <f t="shared" si="2"/>
        <v>-1.024929597042501E-2</v>
      </c>
      <c r="M25" s="36"/>
    </row>
    <row r="26" spans="1:13" x14ac:dyDescent="0.15">
      <c r="A26" s="41"/>
      <c r="B26" s="12">
        <v>37</v>
      </c>
      <c r="C26" s="38" t="s">
        <v>28</v>
      </c>
      <c r="D26" s="38"/>
      <c r="E26" s="15">
        <f>VLOOKUP(C26,RA!B30:D61,3,0)</f>
        <v>1088327.3219999999</v>
      </c>
      <c r="F26" s="25">
        <f>VLOOKUP(C26,RA!B30:I65,8,0)</f>
        <v>137498.35740000001</v>
      </c>
      <c r="G26" s="16">
        <f t="shared" si="0"/>
        <v>950828.96459999995</v>
      </c>
      <c r="H26" s="27">
        <f>RA!J30</f>
        <v>12.6339157917419</v>
      </c>
      <c r="I26" s="20">
        <f>VLOOKUP(B26,RMS!B:D,3,FALSE)</f>
        <v>1088327.30100973</v>
      </c>
      <c r="J26" s="21">
        <f>VLOOKUP(B26,RMS!B:E,4,FALSE)</f>
        <v>950828.91799006495</v>
      </c>
      <c r="K26" s="22">
        <f t="shared" si="1"/>
        <v>2.0990269957110286E-2</v>
      </c>
      <c r="L26" s="22">
        <f t="shared" si="2"/>
        <v>4.6609935001470149E-2</v>
      </c>
      <c r="M26" s="36"/>
    </row>
    <row r="27" spans="1:13" x14ac:dyDescent="0.15">
      <c r="A27" s="41"/>
      <c r="B27" s="12">
        <v>38</v>
      </c>
      <c r="C27" s="38" t="s">
        <v>29</v>
      </c>
      <c r="D27" s="38"/>
      <c r="E27" s="15">
        <f>VLOOKUP(C27,RA!B30:D62,3,0)</f>
        <v>785430.19649999996</v>
      </c>
      <c r="F27" s="25">
        <f>VLOOKUP(C27,RA!B31:I66,8,0)</f>
        <v>31174.046200000001</v>
      </c>
      <c r="G27" s="16">
        <f t="shared" si="0"/>
        <v>754256.15029999998</v>
      </c>
      <c r="H27" s="27">
        <f>RA!J31</f>
        <v>3.9690409585621298</v>
      </c>
      <c r="I27" s="20">
        <f>VLOOKUP(B27,RMS!B:D,3,FALSE)</f>
        <v>785430.19031327404</v>
      </c>
      <c r="J27" s="21">
        <f>VLOOKUP(B27,RMS!B:E,4,FALSE)</f>
        <v>754256.12176194706</v>
      </c>
      <c r="K27" s="22">
        <f t="shared" si="1"/>
        <v>6.18672592099756E-3</v>
      </c>
      <c r="L27" s="22">
        <f t="shared" si="2"/>
        <v>2.8538052923977375E-2</v>
      </c>
      <c r="M27" s="36"/>
    </row>
    <row r="28" spans="1:13" x14ac:dyDescent="0.15">
      <c r="A28" s="41"/>
      <c r="B28" s="12">
        <v>39</v>
      </c>
      <c r="C28" s="38" t="s">
        <v>30</v>
      </c>
      <c r="D28" s="38"/>
      <c r="E28" s="15">
        <f>VLOOKUP(C28,RA!B32:D63,3,0)</f>
        <v>129633.3875</v>
      </c>
      <c r="F28" s="25">
        <f>VLOOKUP(C28,RA!B32:I67,8,0)</f>
        <v>36611.291100000002</v>
      </c>
      <c r="G28" s="16">
        <f t="shared" si="0"/>
        <v>93022.096399999995</v>
      </c>
      <c r="H28" s="27">
        <f>RA!J32</f>
        <v>28.2421772708825</v>
      </c>
      <c r="I28" s="20">
        <f>VLOOKUP(B28,RMS!B:D,3,FALSE)</f>
        <v>129633.269252991</v>
      </c>
      <c r="J28" s="21">
        <f>VLOOKUP(B28,RMS!B:E,4,FALSE)</f>
        <v>93022.077751621095</v>
      </c>
      <c r="K28" s="22">
        <f t="shared" si="1"/>
        <v>0.1182470089988783</v>
      </c>
      <c r="L28" s="22">
        <f t="shared" si="2"/>
        <v>1.8648378900252283E-2</v>
      </c>
      <c r="M28" s="36"/>
    </row>
    <row r="29" spans="1:13" x14ac:dyDescent="0.15">
      <c r="A29" s="41"/>
      <c r="B29" s="12">
        <v>40</v>
      </c>
      <c r="C29" s="38" t="s">
        <v>31</v>
      </c>
      <c r="D29" s="38"/>
      <c r="E29" s="15">
        <f>VLOOKUP(C29,RA!B32:D64,3,0)</f>
        <v>0</v>
      </c>
      <c r="F29" s="25">
        <f>VLOOKUP(C29,RA!B33:I68,8,0)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  <c r="M29" s="36"/>
    </row>
    <row r="30" spans="1:13" x14ac:dyDescent="0.15">
      <c r="A30" s="41"/>
      <c r="B30" s="12">
        <v>41</v>
      </c>
      <c r="C30" s="38" t="s">
        <v>36</v>
      </c>
      <c r="D30" s="38"/>
      <c r="E30" s="15">
        <f>VLOOKUP(C30,RA!B34:D65,3,0)</f>
        <v>0</v>
      </c>
      <c r="F30" s="25">
        <f>VLOOKUP(C30,RA!B34:I69,8,0)</f>
        <v>0</v>
      </c>
      <c r="G30" s="16">
        <f t="shared" si="0"/>
        <v>0</v>
      </c>
      <c r="H30" s="27">
        <f>RA!J34</f>
        <v>0</v>
      </c>
      <c r="I30" s="20">
        <v>0</v>
      </c>
      <c r="J30" s="21">
        <v>0</v>
      </c>
      <c r="K30" s="22">
        <f t="shared" si="1"/>
        <v>0</v>
      </c>
      <c r="L30" s="22">
        <f t="shared" si="2"/>
        <v>0</v>
      </c>
      <c r="M30" s="36"/>
    </row>
    <row r="31" spans="1:13" x14ac:dyDescent="0.15">
      <c r="A31" s="41"/>
      <c r="B31" s="12">
        <v>42</v>
      </c>
      <c r="C31" s="38" t="s">
        <v>32</v>
      </c>
      <c r="D31" s="38"/>
      <c r="E31" s="15">
        <f>VLOOKUP(C31,RA!B34:D66,3,0)</f>
        <v>151322.7383</v>
      </c>
      <c r="F31" s="25">
        <f>VLOOKUP(C31,RA!B35:I70,8,0)</f>
        <v>24561.726699999999</v>
      </c>
      <c r="G31" s="16">
        <f t="shared" si="0"/>
        <v>126761.0116</v>
      </c>
      <c r="H31" s="27">
        <f>RA!J35</f>
        <v>16.231352258049899</v>
      </c>
      <c r="I31" s="20">
        <f>VLOOKUP(B31,RMS!B:D,3,FALSE)</f>
        <v>151322.73819999999</v>
      </c>
      <c r="J31" s="21">
        <f>VLOOKUP(B31,RMS!B:E,4,FALSE)</f>
        <v>126761.0134</v>
      </c>
      <c r="K31" s="22">
        <f t="shared" si="1"/>
        <v>1.0000000474974513E-4</v>
      </c>
      <c r="L31" s="22">
        <f t="shared" si="2"/>
        <v>-1.799999998183921E-3</v>
      </c>
      <c r="M31" s="36"/>
    </row>
    <row r="32" spans="1:13" x14ac:dyDescent="0.15">
      <c r="A32" s="41"/>
      <c r="B32" s="12">
        <v>71</v>
      </c>
      <c r="C32" s="38" t="s">
        <v>37</v>
      </c>
      <c r="D32" s="38"/>
      <c r="E32" s="15">
        <f>VLOOKUP(C32,RA!B36:D67,3,0)</f>
        <v>0</v>
      </c>
      <c r="F32" s="25">
        <f>VLOOKUP(C32,RA!B36:I71,8,0)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  <c r="M32" s="36"/>
    </row>
    <row r="33" spans="1:13" x14ac:dyDescent="0.15">
      <c r="A33" s="41"/>
      <c r="B33" s="12">
        <v>72</v>
      </c>
      <c r="C33" s="38" t="s">
        <v>38</v>
      </c>
      <c r="D33" s="38"/>
      <c r="E33" s="15">
        <f>VLOOKUP(C33,RA!B37:D68,3,0)</f>
        <v>0</v>
      </c>
      <c r="F33" s="25">
        <f>VLOOKUP(C33,RA!B37:I72,8,0)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  <c r="M33" s="36"/>
    </row>
    <row r="34" spans="1:13" x14ac:dyDescent="0.15">
      <c r="A34" s="41"/>
      <c r="B34" s="12">
        <v>73</v>
      </c>
      <c r="C34" s="38" t="s">
        <v>39</v>
      </c>
      <c r="D34" s="38"/>
      <c r="E34" s="15">
        <f>VLOOKUP(C34,RA!B38:D69,3,0)</f>
        <v>0</v>
      </c>
      <c r="F34" s="25">
        <f>VLOOKUP(C34,RA!B38:I73,8,0)</f>
        <v>0</v>
      </c>
      <c r="G34" s="16">
        <f t="shared" si="0"/>
        <v>0</v>
      </c>
      <c r="H34" s="27">
        <f>RA!J38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  <c r="M34" s="36"/>
    </row>
    <row r="35" spans="1:13" x14ac:dyDescent="0.15">
      <c r="A35" s="41"/>
      <c r="B35" s="12">
        <v>75</v>
      </c>
      <c r="C35" s="38" t="s">
        <v>33</v>
      </c>
      <c r="D35" s="38"/>
      <c r="E35" s="15">
        <f>VLOOKUP(C35,RA!B8:D70,3,0)</f>
        <v>282097.4376</v>
      </c>
      <c r="F35" s="25">
        <f>VLOOKUP(C35,RA!B8:I74,8,0)</f>
        <v>15617.3806</v>
      </c>
      <c r="G35" s="16">
        <f t="shared" si="0"/>
        <v>266480.05700000003</v>
      </c>
      <c r="H35" s="27">
        <f>RA!J39</f>
        <v>5.5361653522513201</v>
      </c>
      <c r="I35" s="20">
        <f>VLOOKUP(B35,RMS!B:D,3,FALSE)</f>
        <v>282097.43589743599</v>
      </c>
      <c r="J35" s="21">
        <f>VLOOKUP(B35,RMS!B:E,4,FALSE)</f>
        <v>266480.05555555603</v>
      </c>
      <c r="K35" s="22">
        <f t="shared" si="1"/>
        <v>1.7025640117935836E-3</v>
      </c>
      <c r="L35" s="22">
        <f t="shared" si="2"/>
        <v>1.4444440021179616E-3</v>
      </c>
      <c r="M35" s="36"/>
    </row>
    <row r="36" spans="1:13" x14ac:dyDescent="0.15">
      <c r="A36" s="41"/>
      <c r="B36" s="12">
        <v>76</v>
      </c>
      <c r="C36" s="38" t="s">
        <v>34</v>
      </c>
      <c r="D36" s="38"/>
      <c r="E36" s="15">
        <f>VLOOKUP(C36,RA!B8:D71,3,0)</f>
        <v>334591.32010000001</v>
      </c>
      <c r="F36" s="25">
        <f>VLOOKUP(C36,RA!B8:I75,8,0)</f>
        <v>22287.684700000002</v>
      </c>
      <c r="G36" s="16">
        <f t="shared" si="0"/>
        <v>312303.63540000003</v>
      </c>
      <c r="H36" s="27">
        <f>RA!J40</f>
        <v>6.6611664323326796</v>
      </c>
      <c r="I36" s="20">
        <f>VLOOKUP(B36,RMS!B:D,3,FALSE)</f>
        <v>334591.31434102601</v>
      </c>
      <c r="J36" s="21">
        <f>VLOOKUP(B36,RMS!B:E,4,FALSE)</f>
        <v>312303.63235812</v>
      </c>
      <c r="K36" s="22">
        <f t="shared" si="1"/>
        <v>5.758974002674222E-3</v>
      </c>
      <c r="L36" s="22">
        <f t="shared" si="2"/>
        <v>3.0418800306506455E-3</v>
      </c>
      <c r="M36" s="36"/>
    </row>
    <row r="37" spans="1:13" x14ac:dyDescent="0.15">
      <c r="A37" s="41"/>
      <c r="B37" s="12">
        <v>77</v>
      </c>
      <c r="C37" s="38" t="s">
        <v>40</v>
      </c>
      <c r="D37" s="38"/>
      <c r="E37" s="15">
        <f>VLOOKUP(C37,RA!B9:D72,3,0)</f>
        <v>0</v>
      </c>
      <c r="F37" s="25">
        <f>VLOOKUP(C37,RA!B9:I76,8,0)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  <c r="M37" s="36"/>
    </row>
    <row r="38" spans="1:13" x14ac:dyDescent="0.15">
      <c r="A38" s="41"/>
      <c r="B38" s="12">
        <v>78</v>
      </c>
      <c r="C38" s="38" t="s">
        <v>41</v>
      </c>
      <c r="D38" s="38"/>
      <c r="E38" s="15">
        <f>VLOOKUP(C38,RA!B10:D73,3,0)</f>
        <v>0</v>
      </c>
      <c r="F38" s="25">
        <f>VLOOKUP(C38,RA!B10:I77,8,0)</f>
        <v>0</v>
      </c>
      <c r="G38" s="16">
        <f t="shared" si="0"/>
        <v>0</v>
      </c>
      <c r="H38" s="27">
        <f>RA!J42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  <c r="M38" s="36"/>
    </row>
    <row r="39" spans="1:13" s="34" customFormat="1" x14ac:dyDescent="0.15">
      <c r="A39" s="41"/>
      <c r="B39" s="12">
        <v>9101</v>
      </c>
      <c r="C39" s="38" t="s">
        <v>72</v>
      </c>
      <c r="D39" s="38"/>
      <c r="E39" s="15">
        <f>VLOOKUP(C39,RA!B11:D74,3,0)</f>
        <v>0</v>
      </c>
      <c r="F39" s="25">
        <f>VLOOKUP(C39,RA!B11:I78,8,0)</f>
        <v>0</v>
      </c>
      <c r="G39" s="16">
        <f t="shared" si="0"/>
        <v>0</v>
      </c>
      <c r="H39" s="27">
        <f>RA!J43</f>
        <v>0</v>
      </c>
      <c r="I39" s="20">
        <v>0</v>
      </c>
      <c r="J39" s="21">
        <v>0</v>
      </c>
      <c r="K39" s="22">
        <f t="shared" si="1"/>
        <v>0</v>
      </c>
      <c r="L39" s="22">
        <f t="shared" si="2"/>
        <v>0</v>
      </c>
      <c r="M39" s="36"/>
    </row>
    <row r="40" spans="1:13" x14ac:dyDescent="0.15">
      <c r="A40" s="41"/>
      <c r="B40" s="12">
        <v>99</v>
      </c>
      <c r="C40" s="38" t="s">
        <v>35</v>
      </c>
      <c r="D40" s="38"/>
      <c r="E40" s="15">
        <f>VLOOKUP(C40,RA!B8:D74,3,0)</f>
        <v>60209.307200000003</v>
      </c>
      <c r="F40" s="25">
        <f>VLOOKUP(C40,RA!B8:I78,8,0)</f>
        <v>9591.3590000000004</v>
      </c>
      <c r="G40" s="16">
        <f t="shared" si="0"/>
        <v>50617.948199999999</v>
      </c>
      <c r="H40" s="27">
        <f>RA!J43</f>
        <v>0</v>
      </c>
      <c r="I40" s="20">
        <f>VLOOKUP(B40,RMS!B:D,3,FALSE)</f>
        <v>60209.307162846999</v>
      </c>
      <c r="J40" s="21">
        <f>VLOOKUP(B40,RMS!B:E,4,FALSE)</f>
        <v>50617.948112850798</v>
      </c>
      <c r="K40" s="22">
        <f t="shared" si="1"/>
        <v>3.7153004086576402E-5</v>
      </c>
      <c r="L40" s="22">
        <f t="shared" si="2"/>
        <v>8.714920113561675E-5</v>
      </c>
      <c r="M40" s="36"/>
    </row>
  </sheetData>
  <mergeCells count="40">
    <mergeCell ref="C38:D38"/>
    <mergeCell ref="C29:D29"/>
    <mergeCell ref="C27:D27"/>
    <mergeCell ref="C28:D28"/>
    <mergeCell ref="C23:D23"/>
    <mergeCell ref="C24:D24"/>
    <mergeCell ref="C25:D25"/>
    <mergeCell ref="C26:D26"/>
    <mergeCell ref="C21:D21"/>
    <mergeCell ref="C2:D2"/>
    <mergeCell ref="C4:D4"/>
    <mergeCell ref="C5:D5"/>
    <mergeCell ref="C6:D6"/>
    <mergeCell ref="C7:D7"/>
    <mergeCell ref="A3:D3"/>
    <mergeCell ref="A4:A40"/>
    <mergeCell ref="C30:D30"/>
    <mergeCell ref="C31:D31"/>
    <mergeCell ref="C32:D32"/>
    <mergeCell ref="C33:D33"/>
    <mergeCell ref="C34:D34"/>
    <mergeCell ref="C35:D35"/>
    <mergeCell ref="C36:D36"/>
    <mergeCell ref="C37:D37"/>
    <mergeCell ref="C39:D39"/>
    <mergeCell ref="C40:D40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4"/>
  <sheetViews>
    <sheetView workbookViewId="0">
      <selection sqref="A1:W44"/>
    </sheetView>
  </sheetViews>
  <sheetFormatPr defaultRowHeight="11.25" x14ac:dyDescent="0.15"/>
  <cols>
    <col min="1" max="1" width="7.75" style="35" customWidth="1"/>
    <col min="2" max="3" width="9" style="35"/>
    <col min="4" max="4" width="11.5" style="35" bestFit="1" customWidth="1"/>
    <col min="5" max="5" width="10.5" style="35" bestFit="1" customWidth="1"/>
    <col min="6" max="7" width="12.25" style="35" bestFit="1" customWidth="1"/>
    <col min="8" max="8" width="9" style="35"/>
    <col min="9" max="9" width="12.25" style="35" bestFit="1" customWidth="1"/>
    <col min="10" max="10" width="9" style="35"/>
    <col min="11" max="11" width="12.25" style="35" bestFit="1" customWidth="1"/>
    <col min="12" max="12" width="10.5" style="35" bestFit="1" customWidth="1"/>
    <col min="13" max="13" width="12.25" style="35" bestFit="1" customWidth="1"/>
    <col min="14" max="15" width="13.875" style="35" bestFit="1" customWidth="1"/>
    <col min="16" max="17" width="9.25" style="35" bestFit="1" customWidth="1"/>
    <col min="18" max="18" width="10.5" style="35" bestFit="1" customWidth="1"/>
    <col min="19" max="20" width="9" style="35"/>
    <col min="21" max="21" width="10.5" style="35" bestFit="1" customWidth="1"/>
    <col min="22" max="22" width="36" style="35" bestFit="1" customWidth="1"/>
    <col min="23" max="16384" width="9" style="35"/>
  </cols>
  <sheetData>
    <row r="1" spans="1:23" ht="12.75" x14ac:dyDescent="0.2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56" t="s">
        <v>47</v>
      </c>
      <c r="W1" s="46"/>
    </row>
    <row r="2" spans="1:23" ht="12.75" x14ac:dyDescent="0.2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56"/>
      <c r="W2" s="46"/>
    </row>
    <row r="3" spans="1:23" ht="23.25" thickBot="1" x14ac:dyDescent="0.2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57" t="s">
        <v>48</v>
      </c>
      <c r="W3" s="46"/>
    </row>
    <row r="4" spans="1:23" ht="15" thickTop="1" thickBot="1" x14ac:dyDescent="0.2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55"/>
      <c r="W4" s="46"/>
    </row>
    <row r="5" spans="1:23" ht="15" thickTop="1" thickBot="1" x14ac:dyDescent="0.25">
      <c r="A5" s="58"/>
      <c r="B5" s="59"/>
      <c r="C5" s="60"/>
      <c r="D5" s="61" t="s">
        <v>0</v>
      </c>
      <c r="E5" s="61" t="s">
        <v>60</v>
      </c>
      <c r="F5" s="61" t="s">
        <v>61</v>
      </c>
      <c r="G5" s="61" t="s">
        <v>49</v>
      </c>
      <c r="H5" s="61" t="s">
        <v>50</v>
      </c>
      <c r="I5" s="61" t="s">
        <v>1</v>
      </c>
      <c r="J5" s="61" t="s">
        <v>2</v>
      </c>
      <c r="K5" s="61" t="s">
        <v>51</v>
      </c>
      <c r="L5" s="61" t="s">
        <v>52</v>
      </c>
      <c r="M5" s="61" t="s">
        <v>53</v>
      </c>
      <c r="N5" s="61" t="s">
        <v>54</v>
      </c>
      <c r="O5" s="61" t="s">
        <v>55</v>
      </c>
      <c r="P5" s="61" t="s">
        <v>62</v>
      </c>
      <c r="Q5" s="61" t="s">
        <v>63</v>
      </c>
      <c r="R5" s="61" t="s">
        <v>56</v>
      </c>
      <c r="S5" s="61" t="s">
        <v>57</v>
      </c>
      <c r="T5" s="61" t="s">
        <v>58</v>
      </c>
      <c r="U5" s="62" t="s">
        <v>59</v>
      </c>
      <c r="V5" s="55"/>
      <c r="W5" s="55"/>
    </row>
    <row r="6" spans="1:23" ht="14.25" thickBot="1" x14ac:dyDescent="0.2">
      <c r="A6" s="63" t="s">
        <v>3</v>
      </c>
      <c r="B6" s="47" t="s">
        <v>4</v>
      </c>
      <c r="C6" s="48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  <c r="V6" s="55"/>
      <c r="W6" s="55"/>
    </row>
    <row r="7" spans="1:23" ht="14.25" thickBot="1" x14ac:dyDescent="0.2">
      <c r="A7" s="49" t="s">
        <v>5</v>
      </c>
      <c r="B7" s="50"/>
      <c r="C7" s="51"/>
      <c r="D7" s="65">
        <v>18540101.572799999</v>
      </c>
      <c r="E7" s="65">
        <v>19800150</v>
      </c>
      <c r="F7" s="66">
        <v>93.636167265399493</v>
      </c>
      <c r="G7" s="65">
        <v>14969775.012700001</v>
      </c>
      <c r="H7" s="66">
        <v>23.850235271211599</v>
      </c>
      <c r="I7" s="65">
        <v>1905994.0996000001</v>
      </c>
      <c r="J7" s="66">
        <v>10.280386502284699</v>
      </c>
      <c r="K7" s="65">
        <v>1966674.0134000001</v>
      </c>
      <c r="L7" s="66">
        <v>13.137632407511299</v>
      </c>
      <c r="M7" s="66">
        <v>-3.0854078198296001E-2</v>
      </c>
      <c r="N7" s="65">
        <v>346488059.20410001</v>
      </c>
      <c r="O7" s="65">
        <v>4562007223.7800999</v>
      </c>
      <c r="P7" s="65">
        <v>1016739</v>
      </c>
      <c r="Q7" s="65">
        <v>1039583</v>
      </c>
      <c r="R7" s="66">
        <v>-2.1974195422587699</v>
      </c>
      <c r="S7" s="65">
        <v>18.234868115415999</v>
      </c>
      <c r="T7" s="65">
        <v>17.786686288733101</v>
      </c>
      <c r="U7" s="67">
        <v>2.4578287259674001</v>
      </c>
      <c r="V7" s="55"/>
      <c r="W7" s="55"/>
    </row>
    <row r="8" spans="1:23" ht="14.25" thickBot="1" x14ac:dyDescent="0.2">
      <c r="A8" s="52">
        <v>41871</v>
      </c>
      <c r="B8" s="42" t="s">
        <v>6</v>
      </c>
      <c r="C8" s="43"/>
      <c r="D8" s="68">
        <v>626072.92520000006</v>
      </c>
      <c r="E8" s="68">
        <v>681034</v>
      </c>
      <c r="F8" s="69">
        <v>91.929760511222597</v>
      </c>
      <c r="G8" s="68">
        <v>516331.24050000001</v>
      </c>
      <c r="H8" s="69">
        <v>21.254124502272902</v>
      </c>
      <c r="I8" s="68">
        <v>170290.75140000001</v>
      </c>
      <c r="J8" s="69">
        <v>27.199826816596499</v>
      </c>
      <c r="K8" s="68">
        <v>111548.8991</v>
      </c>
      <c r="L8" s="69">
        <v>21.604135165631099</v>
      </c>
      <c r="M8" s="69">
        <v>0.52660181116928695</v>
      </c>
      <c r="N8" s="68">
        <v>12002393.049900001</v>
      </c>
      <c r="O8" s="68">
        <v>172577510.5936</v>
      </c>
      <c r="P8" s="68">
        <v>26347</v>
      </c>
      <c r="Q8" s="68">
        <v>26241</v>
      </c>
      <c r="R8" s="69">
        <v>0.40394802027361498</v>
      </c>
      <c r="S8" s="68">
        <v>23.762588727369302</v>
      </c>
      <c r="T8" s="68">
        <v>23.699150100987001</v>
      </c>
      <c r="U8" s="70">
        <v>0.266968498719453</v>
      </c>
      <c r="V8" s="55"/>
      <c r="W8" s="55"/>
    </row>
    <row r="9" spans="1:23" ht="12" customHeight="1" thickBot="1" x14ac:dyDescent="0.2">
      <c r="A9" s="53"/>
      <c r="B9" s="42" t="s">
        <v>7</v>
      </c>
      <c r="C9" s="43"/>
      <c r="D9" s="68">
        <v>145020.11749999999</v>
      </c>
      <c r="E9" s="68">
        <v>196170</v>
      </c>
      <c r="F9" s="69">
        <v>73.925736606005003</v>
      </c>
      <c r="G9" s="68">
        <v>137874.05319999999</v>
      </c>
      <c r="H9" s="69">
        <v>5.1830378045344601</v>
      </c>
      <c r="I9" s="68">
        <v>29474.027999999998</v>
      </c>
      <c r="J9" s="69">
        <v>20.3240960689471</v>
      </c>
      <c r="K9" s="68">
        <v>29365.103200000001</v>
      </c>
      <c r="L9" s="69">
        <v>21.298498534313001</v>
      </c>
      <c r="M9" s="69">
        <v>3.709328016256E-3</v>
      </c>
      <c r="N9" s="68">
        <v>2464467.7892</v>
      </c>
      <c r="O9" s="68">
        <v>29599299.2531</v>
      </c>
      <c r="P9" s="68">
        <v>8384</v>
      </c>
      <c r="Q9" s="68">
        <v>7664</v>
      </c>
      <c r="R9" s="69">
        <v>9.3945720250521791</v>
      </c>
      <c r="S9" s="68">
        <v>17.2972468392176</v>
      </c>
      <c r="T9" s="68">
        <v>17.568202870563699</v>
      </c>
      <c r="U9" s="70">
        <v>-1.56646912577894</v>
      </c>
      <c r="V9" s="55"/>
      <c r="W9" s="55"/>
    </row>
    <row r="10" spans="1:23" ht="14.25" thickBot="1" x14ac:dyDescent="0.2">
      <c r="A10" s="53"/>
      <c r="B10" s="42" t="s">
        <v>8</v>
      </c>
      <c r="C10" s="43"/>
      <c r="D10" s="68">
        <v>159344.48310000001</v>
      </c>
      <c r="E10" s="68">
        <v>193406</v>
      </c>
      <c r="F10" s="69">
        <v>82.388593476934503</v>
      </c>
      <c r="G10" s="68">
        <v>148464.45860000001</v>
      </c>
      <c r="H10" s="69">
        <v>7.32836976781996</v>
      </c>
      <c r="I10" s="68">
        <v>41728.207799999996</v>
      </c>
      <c r="J10" s="69">
        <v>26.1874192241802</v>
      </c>
      <c r="K10" s="68">
        <v>37980.910799999998</v>
      </c>
      <c r="L10" s="69">
        <v>25.5824937214973</v>
      </c>
      <c r="M10" s="69">
        <v>9.8662641865870995E-2</v>
      </c>
      <c r="N10" s="68">
        <v>3266587.4386</v>
      </c>
      <c r="O10" s="68">
        <v>44534748.430299997</v>
      </c>
      <c r="P10" s="68">
        <v>95088</v>
      </c>
      <c r="Q10" s="68">
        <v>98591</v>
      </c>
      <c r="R10" s="69">
        <v>-3.5530626527776401</v>
      </c>
      <c r="S10" s="68">
        <v>1.67575806726401</v>
      </c>
      <c r="T10" s="68">
        <v>1.51813591910012</v>
      </c>
      <c r="U10" s="70">
        <v>9.4060205493287903</v>
      </c>
      <c r="V10" s="55"/>
      <c r="W10" s="55"/>
    </row>
    <row r="11" spans="1:23" ht="14.25" thickBot="1" x14ac:dyDescent="0.2">
      <c r="A11" s="53"/>
      <c r="B11" s="42" t="s">
        <v>9</v>
      </c>
      <c r="C11" s="43"/>
      <c r="D11" s="68">
        <v>47008.2189</v>
      </c>
      <c r="E11" s="68">
        <v>48391</v>
      </c>
      <c r="F11" s="69">
        <v>97.142482899712803</v>
      </c>
      <c r="G11" s="68">
        <v>40458.441700000003</v>
      </c>
      <c r="H11" s="69">
        <v>16.188901314011801</v>
      </c>
      <c r="I11" s="68">
        <v>10165.644899999999</v>
      </c>
      <c r="J11" s="69">
        <v>21.625250090043298</v>
      </c>
      <c r="K11" s="68">
        <v>9866.9562999999998</v>
      </c>
      <c r="L11" s="69">
        <v>24.3878802183328</v>
      </c>
      <c r="M11" s="69">
        <v>3.0271604628471002E-2</v>
      </c>
      <c r="N11" s="68">
        <v>1055455.9604</v>
      </c>
      <c r="O11" s="68">
        <v>18152562.646600001</v>
      </c>
      <c r="P11" s="68">
        <v>2564</v>
      </c>
      <c r="Q11" s="68">
        <v>2542</v>
      </c>
      <c r="R11" s="69">
        <v>0.865460267505891</v>
      </c>
      <c r="S11" s="68">
        <v>18.3339387285491</v>
      </c>
      <c r="T11" s="68">
        <v>18.6312420535012</v>
      </c>
      <c r="U11" s="70">
        <v>-1.6216009519497701</v>
      </c>
      <c r="V11" s="55"/>
      <c r="W11" s="55"/>
    </row>
    <row r="12" spans="1:23" ht="14.25" thickBot="1" x14ac:dyDescent="0.2">
      <c r="A12" s="53"/>
      <c r="B12" s="42" t="s">
        <v>10</v>
      </c>
      <c r="C12" s="43"/>
      <c r="D12" s="68">
        <v>141363.42139999999</v>
      </c>
      <c r="E12" s="68">
        <v>171309</v>
      </c>
      <c r="F12" s="69">
        <v>82.519553205027194</v>
      </c>
      <c r="G12" s="68">
        <v>153901.68359999999</v>
      </c>
      <c r="H12" s="69">
        <v>-8.1469298494405606</v>
      </c>
      <c r="I12" s="68">
        <v>26492.1836</v>
      </c>
      <c r="J12" s="69">
        <v>18.7404799188031</v>
      </c>
      <c r="K12" s="68">
        <v>326.48430000000002</v>
      </c>
      <c r="L12" s="69">
        <v>0.21213822510776001</v>
      </c>
      <c r="M12" s="69">
        <v>80.143821004562895</v>
      </c>
      <c r="N12" s="68">
        <v>3212826.2146999999</v>
      </c>
      <c r="O12" s="68">
        <v>53964764.091700003</v>
      </c>
      <c r="P12" s="68">
        <v>1606</v>
      </c>
      <c r="Q12" s="68">
        <v>1469</v>
      </c>
      <c r="R12" s="69">
        <v>9.3260721579305805</v>
      </c>
      <c r="S12" s="68">
        <v>88.022055666251603</v>
      </c>
      <c r="T12" s="68">
        <v>84.833037576582697</v>
      </c>
      <c r="U12" s="70">
        <v>3.6229761569764798</v>
      </c>
      <c r="V12" s="55"/>
      <c r="W12" s="55"/>
    </row>
    <row r="13" spans="1:23" ht="14.25" thickBot="1" x14ac:dyDescent="0.2">
      <c r="A13" s="53"/>
      <c r="B13" s="42" t="s">
        <v>11</v>
      </c>
      <c r="C13" s="43"/>
      <c r="D13" s="68">
        <v>272622.03169999999</v>
      </c>
      <c r="E13" s="68">
        <v>327411</v>
      </c>
      <c r="F13" s="69">
        <v>83.265996469269496</v>
      </c>
      <c r="G13" s="68">
        <v>268815.39130000002</v>
      </c>
      <c r="H13" s="69">
        <v>1.41607977935747</v>
      </c>
      <c r="I13" s="68">
        <v>74874.491899999994</v>
      </c>
      <c r="J13" s="69">
        <v>27.464578498334198</v>
      </c>
      <c r="K13" s="68">
        <v>70749.020099999994</v>
      </c>
      <c r="L13" s="69">
        <v>26.318812980854801</v>
      </c>
      <c r="M13" s="69">
        <v>5.8311363099713E-2</v>
      </c>
      <c r="N13" s="68">
        <v>5729788.8880000003</v>
      </c>
      <c r="O13" s="68">
        <v>86386924.270300001</v>
      </c>
      <c r="P13" s="68">
        <v>11861</v>
      </c>
      <c r="Q13" s="68">
        <v>12338</v>
      </c>
      <c r="R13" s="69">
        <v>-3.8661047171340601</v>
      </c>
      <c r="S13" s="68">
        <v>22.984742576511302</v>
      </c>
      <c r="T13" s="68">
        <v>23.517139301345399</v>
      </c>
      <c r="U13" s="70">
        <v>-2.3163049273314602</v>
      </c>
      <c r="V13" s="55"/>
      <c r="W13" s="55"/>
    </row>
    <row r="14" spans="1:23" ht="14.25" thickBot="1" x14ac:dyDescent="0.2">
      <c r="A14" s="53"/>
      <c r="B14" s="42" t="s">
        <v>12</v>
      </c>
      <c r="C14" s="43"/>
      <c r="D14" s="68">
        <v>144600.56849999999</v>
      </c>
      <c r="E14" s="68">
        <v>127499</v>
      </c>
      <c r="F14" s="69">
        <v>113.413100102746</v>
      </c>
      <c r="G14" s="68">
        <v>124357.3836</v>
      </c>
      <c r="H14" s="69">
        <v>16.278233196922901</v>
      </c>
      <c r="I14" s="68">
        <v>-35500.970200000003</v>
      </c>
      <c r="J14" s="69">
        <v>-24.551058525056899</v>
      </c>
      <c r="K14" s="68">
        <v>14346.5815</v>
      </c>
      <c r="L14" s="69">
        <v>11.536573932872599</v>
      </c>
      <c r="M14" s="69">
        <v>-3.4745246942625299</v>
      </c>
      <c r="N14" s="68">
        <v>3102756.4871999999</v>
      </c>
      <c r="O14" s="68">
        <v>41460541.507200003</v>
      </c>
      <c r="P14" s="68">
        <v>2962</v>
      </c>
      <c r="Q14" s="68">
        <v>3295</v>
      </c>
      <c r="R14" s="69">
        <v>-10.1062215477997</v>
      </c>
      <c r="S14" s="68">
        <v>48.818557900067503</v>
      </c>
      <c r="T14" s="68">
        <v>47.5030261305008</v>
      </c>
      <c r="U14" s="70">
        <v>2.6947370552396999</v>
      </c>
      <c r="V14" s="55"/>
      <c r="W14" s="55"/>
    </row>
    <row r="15" spans="1:23" ht="14.25" thickBot="1" x14ac:dyDescent="0.2">
      <c r="A15" s="53"/>
      <c r="B15" s="42" t="s">
        <v>13</v>
      </c>
      <c r="C15" s="43"/>
      <c r="D15" s="68">
        <v>99213.007100000003</v>
      </c>
      <c r="E15" s="68">
        <v>90082</v>
      </c>
      <c r="F15" s="69">
        <v>110.136328123265</v>
      </c>
      <c r="G15" s="68">
        <v>80604.302800000005</v>
      </c>
      <c r="H15" s="69">
        <v>23.086489993186799</v>
      </c>
      <c r="I15" s="68">
        <v>16630.822800000002</v>
      </c>
      <c r="J15" s="69">
        <v>16.762744408338801</v>
      </c>
      <c r="K15" s="68">
        <v>10620.075199999999</v>
      </c>
      <c r="L15" s="69">
        <v>13.175568587636199</v>
      </c>
      <c r="M15" s="69">
        <v>0.56597975878739604</v>
      </c>
      <c r="N15" s="68">
        <v>2380551.5608999999</v>
      </c>
      <c r="O15" s="68">
        <v>32385034.304099999</v>
      </c>
      <c r="P15" s="68">
        <v>3876</v>
      </c>
      <c r="Q15" s="68">
        <v>4716</v>
      </c>
      <c r="R15" s="69">
        <v>-17.8117048346056</v>
      </c>
      <c r="S15" s="68">
        <v>25.596751057791501</v>
      </c>
      <c r="T15" s="68">
        <v>23.241124660729401</v>
      </c>
      <c r="U15" s="70">
        <v>9.2028335617424606</v>
      </c>
      <c r="V15" s="55"/>
      <c r="W15" s="55"/>
    </row>
    <row r="16" spans="1:23" ht="14.25" thickBot="1" x14ac:dyDescent="0.2">
      <c r="A16" s="53"/>
      <c r="B16" s="42" t="s">
        <v>14</v>
      </c>
      <c r="C16" s="43"/>
      <c r="D16" s="68">
        <v>861500.47900000005</v>
      </c>
      <c r="E16" s="68">
        <v>970147</v>
      </c>
      <c r="F16" s="69">
        <v>88.801024896227105</v>
      </c>
      <c r="G16" s="68">
        <v>787912.02049999998</v>
      </c>
      <c r="H16" s="69">
        <v>9.3396796324165106</v>
      </c>
      <c r="I16" s="68">
        <v>48631.9274</v>
      </c>
      <c r="J16" s="69">
        <v>5.6450261590626498</v>
      </c>
      <c r="K16" s="68">
        <v>74377.853300000002</v>
      </c>
      <c r="L16" s="69">
        <v>9.4398678234151898</v>
      </c>
      <c r="M16" s="69">
        <v>-0.346150429969454</v>
      </c>
      <c r="N16" s="68">
        <v>18559280.063999999</v>
      </c>
      <c r="O16" s="68">
        <v>236636733.11179999</v>
      </c>
      <c r="P16" s="68">
        <v>52994</v>
      </c>
      <c r="Q16" s="68">
        <v>51759</v>
      </c>
      <c r="R16" s="69">
        <v>2.38605846326243</v>
      </c>
      <c r="S16" s="68">
        <v>16.2565663848738</v>
      </c>
      <c r="T16" s="68">
        <v>19.9798931895902</v>
      </c>
      <c r="U16" s="70">
        <v>-22.903525360563801</v>
      </c>
      <c r="V16" s="55"/>
      <c r="W16" s="55"/>
    </row>
    <row r="17" spans="1:23" ht="12" thickBot="1" x14ac:dyDescent="0.2">
      <c r="A17" s="53"/>
      <c r="B17" s="42" t="s">
        <v>15</v>
      </c>
      <c r="C17" s="43"/>
      <c r="D17" s="68">
        <v>2261759.3031000001</v>
      </c>
      <c r="E17" s="68">
        <v>605262</v>
      </c>
      <c r="F17" s="69">
        <v>373.682686687748</v>
      </c>
      <c r="G17" s="68">
        <v>517459.22169999999</v>
      </c>
      <c r="H17" s="69">
        <v>337.089379849002</v>
      </c>
      <c r="I17" s="68">
        <v>-75243.339900000006</v>
      </c>
      <c r="J17" s="69">
        <v>-3.3267615964647699</v>
      </c>
      <c r="K17" s="68">
        <v>64675.205999999998</v>
      </c>
      <c r="L17" s="69">
        <v>12.498609221326401</v>
      </c>
      <c r="M17" s="69">
        <v>-2.1634031733892001</v>
      </c>
      <c r="N17" s="68">
        <v>14446753.997099999</v>
      </c>
      <c r="O17" s="68">
        <v>224223245.19159999</v>
      </c>
      <c r="P17" s="68">
        <v>17384</v>
      </c>
      <c r="Q17" s="68">
        <v>18092</v>
      </c>
      <c r="R17" s="69">
        <v>-3.9133318593853601</v>
      </c>
      <c r="S17" s="68">
        <v>130.10580436608399</v>
      </c>
      <c r="T17" s="68">
        <v>100.46016891443701</v>
      </c>
      <c r="U17" s="70">
        <v>22.785790069927501</v>
      </c>
      <c r="V17" s="37"/>
      <c r="W17" s="37"/>
    </row>
    <row r="18" spans="1:23" ht="12" thickBot="1" x14ac:dyDescent="0.2">
      <c r="A18" s="53"/>
      <c r="B18" s="42" t="s">
        <v>16</v>
      </c>
      <c r="C18" s="43"/>
      <c r="D18" s="68">
        <v>1812478.3376</v>
      </c>
      <c r="E18" s="68">
        <v>2011621</v>
      </c>
      <c r="F18" s="69">
        <v>90.100388572201197</v>
      </c>
      <c r="G18" s="68">
        <v>1693623.764</v>
      </c>
      <c r="H18" s="69">
        <v>7.0177672353444898</v>
      </c>
      <c r="I18" s="68">
        <v>304013.18190000003</v>
      </c>
      <c r="J18" s="69">
        <v>16.773341539770399</v>
      </c>
      <c r="K18" s="68">
        <v>250625.4086</v>
      </c>
      <c r="L18" s="69">
        <v>14.798175009547201</v>
      </c>
      <c r="M18" s="69">
        <v>0.21301819954419399</v>
      </c>
      <c r="N18" s="68">
        <v>39406071.131899998</v>
      </c>
      <c r="O18" s="68">
        <v>561390936.10860002</v>
      </c>
      <c r="P18" s="68">
        <v>92790</v>
      </c>
      <c r="Q18" s="68">
        <v>96347</v>
      </c>
      <c r="R18" s="69">
        <v>-3.6918637840306401</v>
      </c>
      <c r="S18" s="68">
        <v>19.5331214311887</v>
      </c>
      <c r="T18" s="68">
        <v>19.884505638992401</v>
      </c>
      <c r="U18" s="70">
        <v>-1.7989147768396501</v>
      </c>
      <c r="V18" s="37"/>
      <c r="W18" s="37"/>
    </row>
    <row r="19" spans="1:23" ht="12" thickBot="1" x14ac:dyDescent="0.2">
      <c r="A19" s="53"/>
      <c r="B19" s="42" t="s">
        <v>17</v>
      </c>
      <c r="C19" s="43"/>
      <c r="D19" s="68">
        <v>778669.06980000006</v>
      </c>
      <c r="E19" s="68">
        <v>864524</v>
      </c>
      <c r="F19" s="69">
        <v>90.069109683478999</v>
      </c>
      <c r="G19" s="68">
        <v>439248.2868</v>
      </c>
      <c r="H19" s="69">
        <v>77.2731034360405</v>
      </c>
      <c r="I19" s="68">
        <v>47982.423199999997</v>
      </c>
      <c r="J19" s="69">
        <v>6.1621072495308198</v>
      </c>
      <c r="K19" s="68">
        <v>36285.186000000002</v>
      </c>
      <c r="L19" s="69">
        <v>8.2607461634839598</v>
      </c>
      <c r="M19" s="69">
        <v>0.322369498119701</v>
      </c>
      <c r="N19" s="68">
        <v>10233171.8959</v>
      </c>
      <c r="O19" s="68">
        <v>175257856.80559999</v>
      </c>
      <c r="P19" s="68">
        <v>11939</v>
      </c>
      <c r="Q19" s="68">
        <v>10706</v>
      </c>
      <c r="R19" s="69">
        <v>11.516906407621899</v>
      </c>
      <c r="S19" s="68">
        <v>65.220627338973102</v>
      </c>
      <c r="T19" s="68">
        <v>48.289674444236901</v>
      </c>
      <c r="U19" s="70">
        <v>25.959506348720801</v>
      </c>
      <c r="V19" s="37"/>
      <c r="W19" s="37"/>
    </row>
    <row r="20" spans="1:23" ht="12" thickBot="1" x14ac:dyDescent="0.2">
      <c r="A20" s="53"/>
      <c r="B20" s="42" t="s">
        <v>18</v>
      </c>
      <c r="C20" s="43"/>
      <c r="D20" s="68">
        <v>1008421.1848</v>
      </c>
      <c r="E20" s="68">
        <v>1018288</v>
      </c>
      <c r="F20" s="69">
        <v>99.031038841663701</v>
      </c>
      <c r="G20" s="68">
        <v>866604.55020000006</v>
      </c>
      <c r="H20" s="69">
        <v>16.364630738122798</v>
      </c>
      <c r="I20" s="68">
        <v>81381.576100000006</v>
      </c>
      <c r="J20" s="69">
        <v>8.0701969897766901</v>
      </c>
      <c r="K20" s="68">
        <v>26401.994600000002</v>
      </c>
      <c r="L20" s="69">
        <v>3.0466023509692901</v>
      </c>
      <c r="M20" s="69">
        <v>2.0824025734782898</v>
      </c>
      <c r="N20" s="68">
        <v>18131277.050900001</v>
      </c>
      <c r="O20" s="68">
        <v>259570749.83410001</v>
      </c>
      <c r="P20" s="68">
        <v>43292</v>
      </c>
      <c r="Q20" s="68">
        <v>42770</v>
      </c>
      <c r="R20" s="69">
        <v>1.2204816460135599</v>
      </c>
      <c r="S20" s="68">
        <v>23.293476503741999</v>
      </c>
      <c r="T20" s="68">
        <v>21.925637841945299</v>
      </c>
      <c r="U20" s="70">
        <v>5.8721962845563498</v>
      </c>
      <c r="V20" s="37"/>
      <c r="W20" s="37"/>
    </row>
    <row r="21" spans="1:23" ht="12" thickBot="1" x14ac:dyDescent="0.2">
      <c r="A21" s="53"/>
      <c r="B21" s="42" t="s">
        <v>19</v>
      </c>
      <c r="C21" s="43"/>
      <c r="D21" s="68">
        <v>382925.58850000001</v>
      </c>
      <c r="E21" s="68">
        <v>427739</v>
      </c>
      <c r="F21" s="69">
        <v>89.523187855210793</v>
      </c>
      <c r="G21" s="68">
        <v>327817.96799999999</v>
      </c>
      <c r="H21" s="69">
        <v>16.810433191386299</v>
      </c>
      <c r="I21" s="68">
        <v>40765.2762</v>
      </c>
      <c r="J21" s="69">
        <v>10.64574356592</v>
      </c>
      <c r="K21" s="68">
        <v>41821.999900000003</v>
      </c>
      <c r="L21" s="69">
        <v>12.757689932359</v>
      </c>
      <c r="M21" s="69">
        <v>-2.5267172840292999E-2</v>
      </c>
      <c r="N21" s="68">
        <v>7795724.7043000003</v>
      </c>
      <c r="O21" s="68">
        <v>104320389.603</v>
      </c>
      <c r="P21" s="68">
        <v>35901</v>
      </c>
      <c r="Q21" s="68">
        <v>38431</v>
      </c>
      <c r="R21" s="69">
        <v>-6.5832270823033401</v>
      </c>
      <c r="S21" s="68">
        <v>10.6661538257987</v>
      </c>
      <c r="T21" s="68">
        <v>10.8413240587026</v>
      </c>
      <c r="U21" s="70">
        <v>-1.64229989333354</v>
      </c>
      <c r="V21" s="37"/>
      <c r="W21" s="37"/>
    </row>
    <row r="22" spans="1:23" ht="12" thickBot="1" x14ac:dyDescent="0.2">
      <c r="A22" s="53"/>
      <c r="B22" s="42" t="s">
        <v>20</v>
      </c>
      <c r="C22" s="43"/>
      <c r="D22" s="68">
        <v>1237043.2944</v>
      </c>
      <c r="E22" s="68">
        <v>1327289</v>
      </c>
      <c r="F22" s="69">
        <v>93.200749377113794</v>
      </c>
      <c r="G22" s="68">
        <v>1071996.7339999999</v>
      </c>
      <c r="H22" s="69">
        <v>15.3961812723209</v>
      </c>
      <c r="I22" s="68">
        <v>161473.65960000001</v>
      </c>
      <c r="J22" s="69">
        <v>13.0531938801963</v>
      </c>
      <c r="K22" s="68">
        <v>140710.91740000001</v>
      </c>
      <c r="L22" s="69">
        <v>13.126058404577201</v>
      </c>
      <c r="M22" s="69">
        <v>0.14755601472611801</v>
      </c>
      <c r="N22" s="68">
        <v>25381536.069600001</v>
      </c>
      <c r="O22" s="68">
        <v>320691307.62529999</v>
      </c>
      <c r="P22" s="68">
        <v>77232</v>
      </c>
      <c r="Q22" s="68">
        <v>78319</v>
      </c>
      <c r="R22" s="69">
        <v>-1.38791353311457</v>
      </c>
      <c r="S22" s="68">
        <v>16.017237600994399</v>
      </c>
      <c r="T22" s="68">
        <v>16.2452360576616</v>
      </c>
      <c r="U22" s="70">
        <v>-1.42345679290575</v>
      </c>
      <c r="V22" s="37"/>
      <c r="W22" s="37"/>
    </row>
    <row r="23" spans="1:23" ht="12" thickBot="1" x14ac:dyDescent="0.2">
      <c r="A23" s="53"/>
      <c r="B23" s="42" t="s">
        <v>21</v>
      </c>
      <c r="C23" s="43"/>
      <c r="D23" s="68">
        <v>2731182.5389999999</v>
      </c>
      <c r="E23" s="68">
        <v>3069078</v>
      </c>
      <c r="F23" s="69">
        <v>88.990326703980799</v>
      </c>
      <c r="G23" s="68">
        <v>2249865.5173999998</v>
      </c>
      <c r="H23" s="69">
        <v>21.393146295971601</v>
      </c>
      <c r="I23" s="68">
        <v>242884</v>
      </c>
      <c r="J23" s="69">
        <v>8.8929976862304496</v>
      </c>
      <c r="K23" s="68">
        <v>287434.60060000001</v>
      </c>
      <c r="L23" s="69">
        <v>12.775634738033901</v>
      </c>
      <c r="M23" s="69">
        <v>-0.15499386819472599</v>
      </c>
      <c r="N23" s="68">
        <v>55445798.812200002</v>
      </c>
      <c r="O23" s="68">
        <v>665055457.1796</v>
      </c>
      <c r="P23" s="68">
        <v>88248</v>
      </c>
      <c r="Q23" s="68">
        <v>86842</v>
      </c>
      <c r="R23" s="69">
        <v>1.61903226549365</v>
      </c>
      <c r="S23" s="68">
        <v>30.948945460520399</v>
      </c>
      <c r="T23" s="68">
        <v>33.343742555445502</v>
      </c>
      <c r="U23" s="70">
        <v>-7.7378956190286603</v>
      </c>
      <c r="V23" s="37"/>
      <c r="W23" s="37"/>
    </row>
    <row r="24" spans="1:23" ht="12" thickBot="1" x14ac:dyDescent="0.2">
      <c r="A24" s="53"/>
      <c r="B24" s="42" t="s">
        <v>22</v>
      </c>
      <c r="C24" s="43"/>
      <c r="D24" s="68">
        <v>276691.8982</v>
      </c>
      <c r="E24" s="68">
        <v>360975</v>
      </c>
      <c r="F24" s="69">
        <v>76.6512634392964</v>
      </c>
      <c r="G24" s="68">
        <v>331972.02970000001</v>
      </c>
      <c r="H24" s="69">
        <v>-16.652044917746899</v>
      </c>
      <c r="I24" s="68">
        <v>51725.680999999997</v>
      </c>
      <c r="J24" s="69">
        <v>18.694324386257001</v>
      </c>
      <c r="K24" s="68">
        <v>55844.378599999996</v>
      </c>
      <c r="L24" s="69">
        <v>16.822013182997999</v>
      </c>
      <c r="M24" s="69">
        <v>-7.3753127946883004E-2</v>
      </c>
      <c r="N24" s="68">
        <v>5906032.2737999996</v>
      </c>
      <c r="O24" s="68">
        <v>72596553.880799994</v>
      </c>
      <c r="P24" s="68">
        <v>30014</v>
      </c>
      <c r="Q24" s="68">
        <v>30855</v>
      </c>
      <c r="R24" s="69">
        <v>-2.7256522443688298</v>
      </c>
      <c r="S24" s="68">
        <v>9.2187611847804405</v>
      </c>
      <c r="T24" s="68">
        <v>9.4512127985739802</v>
      </c>
      <c r="U24" s="70">
        <v>-2.5215059717275299</v>
      </c>
      <c r="V24" s="37"/>
      <c r="W24" s="37"/>
    </row>
    <row r="25" spans="1:23" ht="12" thickBot="1" x14ac:dyDescent="0.2">
      <c r="A25" s="53"/>
      <c r="B25" s="42" t="s">
        <v>23</v>
      </c>
      <c r="C25" s="43"/>
      <c r="D25" s="68">
        <v>243986.6403</v>
      </c>
      <c r="E25" s="68">
        <v>239491</v>
      </c>
      <c r="F25" s="69">
        <v>101.87716461161401</v>
      </c>
      <c r="G25" s="68">
        <v>213290.58720000001</v>
      </c>
      <c r="H25" s="69">
        <v>14.3916585832345</v>
      </c>
      <c r="I25" s="68">
        <v>25664.9755</v>
      </c>
      <c r="J25" s="69">
        <v>10.519008527861599</v>
      </c>
      <c r="K25" s="68">
        <v>21385.627100000002</v>
      </c>
      <c r="L25" s="69">
        <v>10.0265217423528</v>
      </c>
      <c r="M25" s="69">
        <v>0.20010394738436299</v>
      </c>
      <c r="N25" s="68">
        <v>5269949.8046000004</v>
      </c>
      <c r="O25" s="68">
        <v>70114038.183899999</v>
      </c>
      <c r="P25" s="68">
        <v>19807</v>
      </c>
      <c r="Q25" s="68">
        <v>20527</v>
      </c>
      <c r="R25" s="69">
        <v>-3.5075753885126999</v>
      </c>
      <c r="S25" s="68">
        <v>12.318202670772999</v>
      </c>
      <c r="T25" s="68">
        <v>12.278284946655599</v>
      </c>
      <c r="U25" s="70">
        <v>0.32405477636804503</v>
      </c>
      <c r="V25" s="37"/>
      <c r="W25" s="37"/>
    </row>
    <row r="26" spans="1:23" ht="12" thickBot="1" x14ac:dyDescent="0.2">
      <c r="A26" s="53"/>
      <c r="B26" s="42" t="s">
        <v>24</v>
      </c>
      <c r="C26" s="43"/>
      <c r="D26" s="68">
        <v>470440.62089999998</v>
      </c>
      <c r="E26" s="68">
        <v>497734</v>
      </c>
      <c r="F26" s="69">
        <v>94.516472834887693</v>
      </c>
      <c r="G26" s="68">
        <v>414195.17810000002</v>
      </c>
      <c r="H26" s="69">
        <v>13.5794537874655</v>
      </c>
      <c r="I26" s="68">
        <v>100012.43580000001</v>
      </c>
      <c r="J26" s="69">
        <v>21.259311240739802</v>
      </c>
      <c r="K26" s="68">
        <v>84102.684699999998</v>
      </c>
      <c r="L26" s="69">
        <v>20.305085415478899</v>
      </c>
      <c r="M26" s="69">
        <v>0.18917054974821801</v>
      </c>
      <c r="N26" s="68">
        <v>11048790.9081</v>
      </c>
      <c r="O26" s="68">
        <v>151556184.82780001</v>
      </c>
      <c r="P26" s="68">
        <v>37415</v>
      </c>
      <c r="Q26" s="68">
        <v>38401</v>
      </c>
      <c r="R26" s="69">
        <v>-2.5676414676701098</v>
      </c>
      <c r="S26" s="68">
        <v>12.5735833462515</v>
      </c>
      <c r="T26" s="68">
        <v>12.7279432462696</v>
      </c>
      <c r="U26" s="70">
        <v>-1.22765241830718</v>
      </c>
      <c r="V26" s="37"/>
      <c r="W26" s="37"/>
    </row>
    <row r="27" spans="1:23" ht="12" thickBot="1" x14ac:dyDescent="0.2">
      <c r="A27" s="53"/>
      <c r="B27" s="42" t="s">
        <v>25</v>
      </c>
      <c r="C27" s="43"/>
      <c r="D27" s="68">
        <v>323035.38549999997</v>
      </c>
      <c r="E27" s="68">
        <v>326712</v>
      </c>
      <c r="F27" s="69">
        <v>98.8746619346703</v>
      </c>
      <c r="G27" s="68">
        <v>289473.06599999999</v>
      </c>
      <c r="H27" s="69">
        <v>11.59428058844</v>
      </c>
      <c r="I27" s="68">
        <v>110570.2583</v>
      </c>
      <c r="J27" s="69">
        <v>34.228528286106297</v>
      </c>
      <c r="K27" s="68">
        <v>84948.835099999997</v>
      </c>
      <c r="L27" s="69">
        <v>29.346023888799401</v>
      </c>
      <c r="M27" s="69">
        <v>0.30161005939444602</v>
      </c>
      <c r="N27" s="68">
        <v>6032785.7931000004</v>
      </c>
      <c r="O27" s="68">
        <v>64719306.0352</v>
      </c>
      <c r="P27" s="68">
        <v>40198</v>
      </c>
      <c r="Q27" s="68">
        <v>42571</v>
      </c>
      <c r="R27" s="69">
        <v>-5.5742171901059496</v>
      </c>
      <c r="S27" s="68">
        <v>8.0361059132295107</v>
      </c>
      <c r="T27" s="68">
        <v>8.0917170703060801</v>
      </c>
      <c r="U27" s="70">
        <v>-0.69201622871861002</v>
      </c>
      <c r="V27" s="37"/>
      <c r="W27" s="37"/>
    </row>
    <row r="28" spans="1:23" ht="12" thickBot="1" x14ac:dyDescent="0.2">
      <c r="A28" s="53"/>
      <c r="B28" s="42" t="s">
        <v>26</v>
      </c>
      <c r="C28" s="43"/>
      <c r="D28" s="68">
        <v>965001.25859999994</v>
      </c>
      <c r="E28" s="68">
        <v>997540</v>
      </c>
      <c r="F28" s="69">
        <v>96.738101589911196</v>
      </c>
      <c r="G28" s="68">
        <v>865201.53200000001</v>
      </c>
      <c r="H28" s="69">
        <v>11.5348531999594</v>
      </c>
      <c r="I28" s="68">
        <v>43704.333400000003</v>
      </c>
      <c r="J28" s="69">
        <v>4.5289405594563901</v>
      </c>
      <c r="K28" s="68">
        <v>69073.473599999998</v>
      </c>
      <c r="L28" s="69">
        <v>7.98351263206039</v>
      </c>
      <c r="M28" s="69">
        <v>-0.36727760857823699</v>
      </c>
      <c r="N28" s="68">
        <v>18883762.060899999</v>
      </c>
      <c r="O28" s="68">
        <v>216474120.20230001</v>
      </c>
      <c r="P28" s="68">
        <v>52580</v>
      </c>
      <c r="Q28" s="68">
        <v>54135</v>
      </c>
      <c r="R28" s="69">
        <v>-2.8724485083587399</v>
      </c>
      <c r="S28" s="68">
        <v>18.3530098630658</v>
      </c>
      <c r="T28" s="68">
        <v>17.9561343751732</v>
      </c>
      <c r="U28" s="70">
        <v>2.16245450121678</v>
      </c>
      <c r="V28" s="37"/>
      <c r="W28" s="37"/>
    </row>
    <row r="29" spans="1:23" ht="12" thickBot="1" x14ac:dyDescent="0.2">
      <c r="A29" s="53"/>
      <c r="B29" s="42" t="s">
        <v>27</v>
      </c>
      <c r="C29" s="43"/>
      <c r="D29" s="68">
        <v>720109.49049999996</v>
      </c>
      <c r="E29" s="68">
        <v>679305</v>
      </c>
      <c r="F29" s="69">
        <v>106.006799670251</v>
      </c>
      <c r="G29" s="68">
        <v>623486.41540000006</v>
      </c>
      <c r="H29" s="69">
        <v>15.4972221869519</v>
      </c>
      <c r="I29" s="68">
        <v>110930.7052</v>
      </c>
      <c r="J29" s="69">
        <v>15.4046997940517</v>
      </c>
      <c r="K29" s="68">
        <v>109019.78909999999</v>
      </c>
      <c r="L29" s="69">
        <v>17.485511537578201</v>
      </c>
      <c r="M29" s="69">
        <v>1.7528158105747E-2</v>
      </c>
      <c r="N29" s="68">
        <v>13126674.603399999</v>
      </c>
      <c r="O29" s="68">
        <v>153507756.625</v>
      </c>
      <c r="P29" s="68">
        <v>110156</v>
      </c>
      <c r="Q29" s="68">
        <v>113990</v>
      </c>
      <c r="R29" s="69">
        <v>-3.36345293446794</v>
      </c>
      <c r="S29" s="68">
        <v>6.5371790052289498</v>
      </c>
      <c r="T29" s="68">
        <v>6.5094129125361899</v>
      </c>
      <c r="U29" s="70">
        <v>0.42474120213858702</v>
      </c>
      <c r="V29" s="37"/>
      <c r="W29" s="37"/>
    </row>
    <row r="30" spans="1:23" ht="12" thickBot="1" x14ac:dyDescent="0.2">
      <c r="A30" s="53"/>
      <c r="B30" s="42" t="s">
        <v>28</v>
      </c>
      <c r="C30" s="43"/>
      <c r="D30" s="68">
        <v>1088327.3219999999</v>
      </c>
      <c r="E30" s="68">
        <v>1354861</v>
      </c>
      <c r="F30" s="69">
        <v>80.327599805441295</v>
      </c>
      <c r="G30" s="68">
        <v>1161095.6617999999</v>
      </c>
      <c r="H30" s="69">
        <v>-6.2672131327396698</v>
      </c>
      <c r="I30" s="68">
        <v>137498.35740000001</v>
      </c>
      <c r="J30" s="69">
        <v>12.6339157917419</v>
      </c>
      <c r="K30" s="68">
        <v>208393.4063</v>
      </c>
      <c r="L30" s="69">
        <v>17.9479962897231</v>
      </c>
      <c r="M30" s="69">
        <v>-0.34019813850511499</v>
      </c>
      <c r="N30" s="68">
        <v>24596687.7377</v>
      </c>
      <c r="O30" s="68">
        <v>287119610.92540002</v>
      </c>
      <c r="P30" s="68">
        <v>82711</v>
      </c>
      <c r="Q30" s="68">
        <v>83729</v>
      </c>
      <c r="R30" s="69">
        <v>-1.2158272522065301</v>
      </c>
      <c r="S30" s="68">
        <v>13.1581932512</v>
      </c>
      <c r="T30" s="68">
        <v>13.574366565944899</v>
      </c>
      <c r="U30" s="70">
        <v>-3.1628454362986198</v>
      </c>
      <c r="V30" s="37"/>
      <c r="W30" s="37"/>
    </row>
    <row r="31" spans="1:23" ht="12" thickBot="1" x14ac:dyDescent="0.2">
      <c r="A31" s="53"/>
      <c r="B31" s="42" t="s">
        <v>29</v>
      </c>
      <c r="C31" s="43"/>
      <c r="D31" s="68">
        <v>785430.19649999996</v>
      </c>
      <c r="E31" s="68">
        <v>796098</v>
      </c>
      <c r="F31" s="69">
        <v>98.659988657175404</v>
      </c>
      <c r="G31" s="68">
        <v>666566.60120000003</v>
      </c>
      <c r="H31" s="69">
        <v>17.832215878505401</v>
      </c>
      <c r="I31" s="68">
        <v>31174.046200000001</v>
      </c>
      <c r="J31" s="69">
        <v>3.9690409585621298</v>
      </c>
      <c r="K31" s="68">
        <v>30391.2565</v>
      </c>
      <c r="L31" s="69">
        <v>4.5593728286547099</v>
      </c>
      <c r="M31" s="69">
        <v>2.5757069307088001E-2</v>
      </c>
      <c r="N31" s="68">
        <v>18365514.537300002</v>
      </c>
      <c r="O31" s="68">
        <v>240132025.62310001</v>
      </c>
      <c r="P31" s="68">
        <v>31508</v>
      </c>
      <c r="Q31" s="68">
        <v>34332</v>
      </c>
      <c r="R31" s="69">
        <v>-8.2255621577536999</v>
      </c>
      <c r="S31" s="68">
        <v>24.927961041640199</v>
      </c>
      <c r="T31" s="68">
        <v>27.201562606314798</v>
      </c>
      <c r="U31" s="70">
        <v>-9.1206880533739501</v>
      </c>
      <c r="V31" s="37"/>
      <c r="W31" s="37"/>
    </row>
    <row r="32" spans="1:23" ht="12" thickBot="1" x14ac:dyDescent="0.2">
      <c r="A32" s="53"/>
      <c r="B32" s="42" t="s">
        <v>30</v>
      </c>
      <c r="C32" s="43"/>
      <c r="D32" s="68">
        <v>129633.3875</v>
      </c>
      <c r="E32" s="68">
        <v>161118</v>
      </c>
      <c r="F32" s="69">
        <v>80.458662284785106</v>
      </c>
      <c r="G32" s="68">
        <v>142824.8069</v>
      </c>
      <c r="H32" s="69">
        <v>-9.2360841833562599</v>
      </c>
      <c r="I32" s="68">
        <v>36611.291100000002</v>
      </c>
      <c r="J32" s="69">
        <v>28.2421772708825</v>
      </c>
      <c r="K32" s="68">
        <v>36348.924500000001</v>
      </c>
      <c r="L32" s="69">
        <v>25.450007802531101</v>
      </c>
      <c r="M32" s="69">
        <v>7.2180017320730002E-3</v>
      </c>
      <c r="N32" s="68">
        <v>2698107.9123999998</v>
      </c>
      <c r="O32" s="68">
        <v>36746949.860399999</v>
      </c>
      <c r="P32" s="68">
        <v>26263</v>
      </c>
      <c r="Q32" s="68">
        <v>26991</v>
      </c>
      <c r="R32" s="69">
        <v>-2.6971953614167701</v>
      </c>
      <c r="S32" s="68">
        <v>4.9359702813844599</v>
      </c>
      <c r="T32" s="68">
        <v>4.9527906894890901</v>
      </c>
      <c r="U32" s="70">
        <v>-0.34077207004402998</v>
      </c>
      <c r="V32" s="37"/>
      <c r="W32" s="37"/>
    </row>
    <row r="33" spans="1:23" ht="12" thickBot="1" x14ac:dyDescent="0.2">
      <c r="A33" s="53"/>
      <c r="B33" s="42" t="s">
        <v>31</v>
      </c>
      <c r="C33" s="43"/>
      <c r="D33" s="71"/>
      <c r="E33" s="71"/>
      <c r="F33" s="71"/>
      <c r="G33" s="68">
        <v>209.76949999999999</v>
      </c>
      <c r="H33" s="71"/>
      <c r="I33" s="71"/>
      <c r="J33" s="71"/>
      <c r="K33" s="68">
        <v>38.8536</v>
      </c>
      <c r="L33" s="69">
        <v>18.5220444344864</v>
      </c>
      <c r="M33" s="71"/>
      <c r="N33" s="68">
        <v>0</v>
      </c>
      <c r="O33" s="68">
        <v>4861.8397999999997</v>
      </c>
      <c r="P33" s="71"/>
      <c r="Q33" s="71"/>
      <c r="R33" s="71"/>
      <c r="S33" s="71"/>
      <c r="T33" s="71"/>
      <c r="U33" s="72"/>
      <c r="V33" s="37"/>
      <c r="W33" s="37"/>
    </row>
    <row r="34" spans="1:23" ht="12" thickBot="1" x14ac:dyDescent="0.2">
      <c r="A34" s="53"/>
      <c r="B34" s="42" t="s">
        <v>36</v>
      </c>
      <c r="C34" s="43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68">
        <v>10</v>
      </c>
      <c r="P34" s="71"/>
      <c r="Q34" s="71"/>
      <c r="R34" s="71"/>
      <c r="S34" s="71"/>
      <c r="T34" s="71"/>
      <c r="U34" s="72"/>
      <c r="V34" s="37"/>
      <c r="W34" s="37"/>
    </row>
    <row r="35" spans="1:23" ht="12" thickBot="1" x14ac:dyDescent="0.2">
      <c r="A35" s="53"/>
      <c r="B35" s="42" t="s">
        <v>32</v>
      </c>
      <c r="C35" s="43"/>
      <c r="D35" s="68">
        <v>151322.7383</v>
      </c>
      <c r="E35" s="68">
        <v>140344</v>
      </c>
      <c r="F35" s="69">
        <v>107.82273435273299</v>
      </c>
      <c r="G35" s="68">
        <v>154982.56450000001</v>
      </c>
      <c r="H35" s="69">
        <v>-2.3614438255085202</v>
      </c>
      <c r="I35" s="68">
        <v>24561.726699999999</v>
      </c>
      <c r="J35" s="69">
        <v>16.231352258049899</v>
      </c>
      <c r="K35" s="68">
        <v>19991.010600000001</v>
      </c>
      <c r="L35" s="69">
        <v>12.8988771507907</v>
      </c>
      <c r="M35" s="69">
        <v>0.22863857117858699</v>
      </c>
      <c r="N35" s="68">
        <v>3304379.159</v>
      </c>
      <c r="O35" s="68">
        <v>39311198.4208</v>
      </c>
      <c r="P35" s="68">
        <v>11391</v>
      </c>
      <c r="Q35" s="68">
        <v>11644</v>
      </c>
      <c r="R35" s="69">
        <v>-2.17279285468911</v>
      </c>
      <c r="S35" s="68">
        <v>13.284412106048601</v>
      </c>
      <c r="T35" s="68">
        <v>13.1919624527654</v>
      </c>
      <c r="U35" s="70">
        <v>0.69592581549896604</v>
      </c>
      <c r="V35" s="37"/>
      <c r="W35" s="37"/>
    </row>
    <row r="36" spans="1:23" ht="12" customHeight="1" thickBot="1" x14ac:dyDescent="0.2">
      <c r="A36" s="53"/>
      <c r="B36" s="42" t="s">
        <v>37</v>
      </c>
      <c r="C36" s="43"/>
      <c r="D36" s="71"/>
      <c r="E36" s="68">
        <v>480317</v>
      </c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2"/>
      <c r="V36" s="37"/>
      <c r="W36" s="37"/>
    </row>
    <row r="37" spans="1:23" ht="12" thickBot="1" x14ac:dyDescent="0.2">
      <c r="A37" s="53"/>
      <c r="B37" s="42" t="s">
        <v>38</v>
      </c>
      <c r="C37" s="43"/>
      <c r="D37" s="71"/>
      <c r="E37" s="68">
        <v>431559</v>
      </c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  <c r="V37" s="37"/>
      <c r="W37" s="37"/>
    </row>
    <row r="38" spans="1:23" ht="12" thickBot="1" x14ac:dyDescent="0.2">
      <c r="A38" s="53"/>
      <c r="B38" s="42" t="s">
        <v>39</v>
      </c>
      <c r="C38" s="43"/>
      <c r="D38" s="71"/>
      <c r="E38" s="68">
        <v>351098</v>
      </c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2"/>
      <c r="V38" s="37"/>
      <c r="W38" s="37"/>
    </row>
    <row r="39" spans="1:23" ht="12" customHeight="1" thickBot="1" x14ac:dyDescent="0.2">
      <c r="A39" s="53"/>
      <c r="B39" s="42" t="s">
        <v>33</v>
      </c>
      <c r="C39" s="43"/>
      <c r="D39" s="68">
        <v>282097.4376</v>
      </c>
      <c r="E39" s="68">
        <v>306774</v>
      </c>
      <c r="F39" s="69">
        <v>91.956110230984393</v>
      </c>
      <c r="G39" s="68">
        <v>334029.9155</v>
      </c>
      <c r="H39" s="69">
        <v>-15.5472535513065</v>
      </c>
      <c r="I39" s="68">
        <v>15617.3806</v>
      </c>
      <c r="J39" s="69">
        <v>5.5361653522513201</v>
      </c>
      <c r="K39" s="68">
        <v>16358.227999999999</v>
      </c>
      <c r="L39" s="69">
        <v>4.8972344215079699</v>
      </c>
      <c r="M39" s="69">
        <v>-4.5288976287652001E-2</v>
      </c>
      <c r="N39" s="68">
        <v>5137500.6281000003</v>
      </c>
      <c r="O39" s="68">
        <v>65638520.3675</v>
      </c>
      <c r="P39" s="68">
        <v>409</v>
      </c>
      <c r="Q39" s="68">
        <v>399</v>
      </c>
      <c r="R39" s="69">
        <v>2.5062656641604102</v>
      </c>
      <c r="S39" s="68">
        <v>689.72478630806904</v>
      </c>
      <c r="T39" s="68">
        <v>581.47291378446096</v>
      </c>
      <c r="U39" s="70">
        <v>15.6949372666529</v>
      </c>
      <c r="V39" s="37"/>
      <c r="W39" s="37"/>
    </row>
    <row r="40" spans="1:23" ht="12" thickBot="1" x14ac:dyDescent="0.2">
      <c r="A40" s="53"/>
      <c r="B40" s="42" t="s">
        <v>34</v>
      </c>
      <c r="C40" s="43"/>
      <c r="D40" s="68">
        <v>334591.32010000001</v>
      </c>
      <c r="E40" s="68">
        <v>322091</v>
      </c>
      <c r="F40" s="69">
        <v>103.880990186003</v>
      </c>
      <c r="G40" s="68">
        <v>312427.88290000003</v>
      </c>
      <c r="H40" s="69">
        <v>7.0939370053261204</v>
      </c>
      <c r="I40" s="68">
        <v>22287.684700000002</v>
      </c>
      <c r="J40" s="69">
        <v>6.6611664323326796</v>
      </c>
      <c r="K40" s="68">
        <v>18329.669399999999</v>
      </c>
      <c r="L40" s="69">
        <v>5.8668481282340803</v>
      </c>
      <c r="M40" s="69">
        <v>0.21593489842211799</v>
      </c>
      <c r="N40" s="68">
        <v>8929242.7879000008</v>
      </c>
      <c r="O40" s="68">
        <v>129760261.41670001</v>
      </c>
      <c r="P40" s="68">
        <v>1795</v>
      </c>
      <c r="Q40" s="68">
        <v>1861</v>
      </c>
      <c r="R40" s="69">
        <v>-3.5464803868887702</v>
      </c>
      <c r="S40" s="68">
        <v>186.401849637883</v>
      </c>
      <c r="T40" s="68">
        <v>182.00424879097301</v>
      </c>
      <c r="U40" s="70">
        <v>2.3592045118937799</v>
      </c>
      <c r="V40" s="37"/>
      <c r="W40" s="37"/>
    </row>
    <row r="41" spans="1:23" ht="12" thickBot="1" x14ac:dyDescent="0.2">
      <c r="A41" s="53"/>
      <c r="B41" s="42" t="s">
        <v>40</v>
      </c>
      <c r="C41" s="43"/>
      <c r="D41" s="71"/>
      <c r="E41" s="68">
        <v>151310</v>
      </c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2"/>
      <c r="V41" s="37"/>
      <c r="W41" s="37"/>
    </row>
    <row r="42" spans="1:23" ht="12" thickBot="1" x14ac:dyDescent="0.2">
      <c r="A42" s="53"/>
      <c r="B42" s="42" t="s">
        <v>41</v>
      </c>
      <c r="C42" s="43"/>
      <c r="D42" s="71"/>
      <c r="E42" s="68">
        <v>73573</v>
      </c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2"/>
      <c r="V42" s="37"/>
      <c r="W42" s="37"/>
    </row>
    <row r="43" spans="1:23" ht="12" thickBot="1" x14ac:dyDescent="0.2">
      <c r="A43" s="53"/>
      <c r="B43" s="42" t="s">
        <v>71</v>
      </c>
      <c r="C43" s="43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68">
        <v>170.9402</v>
      </c>
      <c r="P43" s="71"/>
      <c r="Q43" s="71"/>
      <c r="R43" s="71"/>
      <c r="S43" s="71"/>
      <c r="T43" s="71"/>
      <c r="U43" s="72"/>
      <c r="V43" s="37"/>
      <c r="W43" s="37"/>
    </row>
    <row r="44" spans="1:23" ht="12" thickBot="1" x14ac:dyDescent="0.2">
      <c r="A44" s="54"/>
      <c r="B44" s="42" t="s">
        <v>35</v>
      </c>
      <c r="C44" s="43"/>
      <c r="D44" s="73">
        <v>60209.307200000003</v>
      </c>
      <c r="E44" s="73">
        <v>0</v>
      </c>
      <c r="F44" s="74"/>
      <c r="G44" s="73">
        <v>34683.984100000001</v>
      </c>
      <c r="H44" s="75">
        <v>73.593976477460103</v>
      </c>
      <c r="I44" s="73">
        <v>9591.3590000000004</v>
      </c>
      <c r="J44" s="75">
        <v>15.930027176927901</v>
      </c>
      <c r="K44" s="73">
        <v>5310.6794</v>
      </c>
      <c r="L44" s="75">
        <v>15.311618713376101</v>
      </c>
      <c r="M44" s="75">
        <v>0.80605121823019499</v>
      </c>
      <c r="N44" s="73">
        <v>574189.88300000003</v>
      </c>
      <c r="O44" s="73">
        <v>8117594.0746999998</v>
      </c>
      <c r="P44" s="73">
        <v>24</v>
      </c>
      <c r="Q44" s="73">
        <v>26</v>
      </c>
      <c r="R44" s="75">
        <v>-7.6923076923076898</v>
      </c>
      <c r="S44" s="73">
        <v>2508.7211333333298</v>
      </c>
      <c r="T44" s="73">
        <v>1155.30768846154</v>
      </c>
      <c r="U44" s="76">
        <v>53.948341523057898</v>
      </c>
      <c r="V44" s="37"/>
      <c r="W44" s="37"/>
    </row>
  </sheetData>
  <mergeCells count="42">
    <mergeCell ref="A1:U4"/>
    <mergeCell ref="W1:W4"/>
    <mergeCell ref="B6:C6"/>
    <mergeCell ref="A7:C7"/>
    <mergeCell ref="A8:A44"/>
    <mergeCell ref="B8:C8"/>
    <mergeCell ref="B9:C9"/>
    <mergeCell ref="B10:C10"/>
    <mergeCell ref="B11:C11"/>
    <mergeCell ref="B12:C12"/>
    <mergeCell ref="B24:C24"/>
    <mergeCell ref="B13:C13"/>
    <mergeCell ref="B14:C14"/>
    <mergeCell ref="B15:C15"/>
    <mergeCell ref="B16:C16"/>
    <mergeCell ref="B17:C17"/>
    <mergeCell ref="B18:C18"/>
    <mergeCell ref="B43:C43"/>
    <mergeCell ref="B44:C44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B25:C25"/>
    <mergeCell ref="B19:C19"/>
    <mergeCell ref="B20:C20"/>
    <mergeCell ref="B21:C21"/>
    <mergeCell ref="B22:C22"/>
    <mergeCell ref="B23:C23"/>
    <mergeCell ref="B26:C26"/>
    <mergeCell ref="B27:C27"/>
    <mergeCell ref="B28:C28"/>
    <mergeCell ref="B29:C29"/>
    <mergeCell ref="B30:C30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3"/>
  <sheetViews>
    <sheetView workbookViewId="0">
      <selection sqref="A1:H30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64</v>
      </c>
      <c r="B1" s="31" t="s">
        <v>65</v>
      </c>
      <c r="C1" s="30" t="s">
        <v>66</v>
      </c>
      <c r="D1" s="30" t="s">
        <v>67</v>
      </c>
      <c r="E1" s="30" t="s">
        <v>68</v>
      </c>
      <c r="F1" s="30" t="s">
        <v>69</v>
      </c>
      <c r="G1" s="30" t="s">
        <v>68</v>
      </c>
      <c r="H1" s="30" t="s">
        <v>70</v>
      </c>
    </row>
    <row r="2" spans="1:8" ht="14.25" x14ac:dyDescent="0.2">
      <c r="A2" s="32">
        <v>1</v>
      </c>
      <c r="B2" s="33">
        <v>12</v>
      </c>
      <c r="C2" s="32">
        <v>67826</v>
      </c>
      <c r="D2" s="32">
        <v>626073.53415812005</v>
      </c>
      <c r="E2" s="32">
        <v>455782.18213504303</v>
      </c>
      <c r="F2" s="32">
        <v>170291.35202307699</v>
      </c>
      <c r="G2" s="32">
        <v>455782.18213504303</v>
      </c>
      <c r="H2" s="32">
        <v>0.27199896295259901</v>
      </c>
    </row>
    <row r="3" spans="1:8" ht="14.25" x14ac:dyDescent="0.2">
      <c r="A3" s="32">
        <v>2</v>
      </c>
      <c r="B3" s="33">
        <v>13</v>
      </c>
      <c r="C3" s="32">
        <v>18206.828000000001</v>
      </c>
      <c r="D3" s="32">
        <v>145020.20148771699</v>
      </c>
      <c r="E3" s="32">
        <v>115546.06830928801</v>
      </c>
      <c r="F3" s="32">
        <v>29474.133178428299</v>
      </c>
      <c r="G3" s="32">
        <v>115546.06830928801</v>
      </c>
      <c r="H3" s="32">
        <v>0.20324156825092199</v>
      </c>
    </row>
    <row r="4" spans="1:8" ht="14.25" x14ac:dyDescent="0.2">
      <c r="A4" s="32">
        <v>3</v>
      </c>
      <c r="B4" s="33">
        <v>14</v>
      </c>
      <c r="C4" s="32">
        <v>119148</v>
      </c>
      <c r="D4" s="32">
        <v>159346.73683333301</v>
      </c>
      <c r="E4" s="32">
        <v>117616.275111966</v>
      </c>
      <c r="F4" s="32">
        <v>41730.461721367501</v>
      </c>
      <c r="G4" s="32">
        <v>117616.275111966</v>
      </c>
      <c r="H4" s="32">
        <v>0.26188463316330701</v>
      </c>
    </row>
    <row r="5" spans="1:8" ht="14.25" x14ac:dyDescent="0.2">
      <c r="A5" s="32">
        <v>4</v>
      </c>
      <c r="B5" s="33">
        <v>15</v>
      </c>
      <c r="C5" s="32">
        <v>3415</v>
      </c>
      <c r="D5" s="32">
        <v>47008.246390598302</v>
      </c>
      <c r="E5" s="32">
        <v>36842.574176068403</v>
      </c>
      <c r="F5" s="32">
        <v>10165.672214529901</v>
      </c>
      <c r="G5" s="32">
        <v>36842.574176068403</v>
      </c>
      <c r="H5" s="32">
        <v>0.21625295549342299</v>
      </c>
    </row>
    <row r="6" spans="1:8" ht="14.25" x14ac:dyDescent="0.2">
      <c r="A6" s="32">
        <v>5</v>
      </c>
      <c r="B6" s="33">
        <v>16</v>
      </c>
      <c r="C6" s="32">
        <v>2390</v>
      </c>
      <c r="D6" s="32">
        <v>141363.42490683799</v>
      </c>
      <c r="E6" s="32">
        <v>114871.238530769</v>
      </c>
      <c r="F6" s="32">
        <v>26492.186376068399</v>
      </c>
      <c r="G6" s="32">
        <v>114871.238530769</v>
      </c>
      <c r="H6" s="32">
        <v>0.18740481417684601</v>
      </c>
    </row>
    <row r="7" spans="1:8" ht="14.25" x14ac:dyDescent="0.2">
      <c r="A7" s="32">
        <v>6</v>
      </c>
      <c r="B7" s="33">
        <v>17</v>
      </c>
      <c r="C7" s="32">
        <v>19777</v>
      </c>
      <c r="D7" s="32">
        <v>272622.25314871798</v>
      </c>
      <c r="E7" s="32">
        <v>197747.539294872</v>
      </c>
      <c r="F7" s="32">
        <v>74874.713853846202</v>
      </c>
      <c r="G7" s="32">
        <v>197747.539294872</v>
      </c>
      <c r="H7" s="32">
        <v>0.27464637603519998</v>
      </c>
    </row>
    <row r="8" spans="1:8" ht="14.25" x14ac:dyDescent="0.2">
      <c r="A8" s="32">
        <v>7</v>
      </c>
      <c r="B8" s="33">
        <v>18</v>
      </c>
      <c r="C8" s="32">
        <v>63342</v>
      </c>
      <c r="D8" s="32">
        <v>144600.59438803399</v>
      </c>
      <c r="E8" s="32">
        <v>180101.53664444399</v>
      </c>
      <c r="F8" s="32">
        <v>-35500.942256410301</v>
      </c>
      <c r="G8" s="32">
        <v>180101.53664444399</v>
      </c>
      <c r="H8" s="32">
        <v>-0.24551034804977301</v>
      </c>
    </row>
    <row r="9" spans="1:8" ht="14.25" x14ac:dyDescent="0.2">
      <c r="A9" s="32">
        <v>8</v>
      </c>
      <c r="B9" s="33">
        <v>19</v>
      </c>
      <c r="C9" s="32">
        <v>23336</v>
      </c>
      <c r="D9" s="32">
        <v>99213.0404700855</v>
      </c>
      <c r="E9" s="32">
        <v>82582.184964957298</v>
      </c>
      <c r="F9" s="32">
        <v>16630.855505128198</v>
      </c>
      <c r="G9" s="32">
        <v>82582.184964957298</v>
      </c>
      <c r="H9" s="32">
        <v>0.16762771734772799</v>
      </c>
    </row>
    <row r="10" spans="1:8" ht="14.25" x14ac:dyDescent="0.2">
      <c r="A10" s="32">
        <v>9</v>
      </c>
      <c r="B10" s="33">
        <v>21</v>
      </c>
      <c r="C10" s="32">
        <v>203509</v>
      </c>
      <c r="D10" s="32">
        <v>861500.24080000003</v>
      </c>
      <c r="E10" s="32">
        <v>812868.55160000001</v>
      </c>
      <c r="F10" s="32">
        <v>48631.689200000001</v>
      </c>
      <c r="G10" s="32">
        <v>812868.55160000001</v>
      </c>
      <c r="H10" s="32">
        <v>5.6450000704399102E-2</v>
      </c>
    </row>
    <row r="11" spans="1:8" ht="14.25" x14ac:dyDescent="0.2">
      <c r="A11" s="32">
        <v>10</v>
      </c>
      <c r="B11" s="33">
        <v>22</v>
      </c>
      <c r="C11" s="32">
        <v>181164.60200000001</v>
      </c>
      <c r="D11" s="32">
        <v>2261759.3727299101</v>
      </c>
      <c r="E11" s="32">
        <v>2337002.6471760701</v>
      </c>
      <c r="F11" s="32">
        <v>-75243.274446153795</v>
      </c>
      <c r="G11" s="32">
        <v>2337002.6471760701</v>
      </c>
      <c r="H11" s="32">
        <v>-3.3267586001129799E-2</v>
      </c>
    </row>
    <row r="12" spans="1:8" ht="14.25" x14ac:dyDescent="0.2">
      <c r="A12" s="32">
        <v>11</v>
      </c>
      <c r="B12" s="33">
        <v>23</v>
      </c>
      <c r="C12" s="32">
        <v>242993.742</v>
      </c>
      <c r="D12" s="32">
        <v>1812478.64210513</v>
      </c>
      <c r="E12" s="32">
        <v>1508465.15001197</v>
      </c>
      <c r="F12" s="32">
        <v>304013.49209316203</v>
      </c>
      <c r="G12" s="32">
        <v>1508465.15001197</v>
      </c>
      <c r="H12" s="32">
        <v>0.16773355836075499</v>
      </c>
    </row>
    <row r="13" spans="1:8" ht="14.25" x14ac:dyDescent="0.2">
      <c r="A13" s="32">
        <v>12</v>
      </c>
      <c r="B13" s="33">
        <v>24</v>
      </c>
      <c r="C13" s="32">
        <v>20658.511999999999</v>
      </c>
      <c r="D13" s="32">
        <v>778669.07388205105</v>
      </c>
      <c r="E13" s="32">
        <v>730686.64701709396</v>
      </c>
      <c r="F13" s="32">
        <v>47982.426864957299</v>
      </c>
      <c r="G13" s="32">
        <v>730686.64701709396</v>
      </c>
      <c r="H13" s="32">
        <v>6.16210768789636E-2</v>
      </c>
    </row>
    <row r="14" spans="1:8" ht="14.25" x14ac:dyDescent="0.2">
      <c r="A14" s="32">
        <v>13</v>
      </c>
      <c r="B14" s="33">
        <v>25</v>
      </c>
      <c r="C14" s="32">
        <v>89023</v>
      </c>
      <c r="D14" s="32">
        <v>1008421.1814</v>
      </c>
      <c r="E14" s="32">
        <v>927039.60869999998</v>
      </c>
      <c r="F14" s="32">
        <v>81381.572700000004</v>
      </c>
      <c r="G14" s="32">
        <v>927039.60869999998</v>
      </c>
      <c r="H14" s="32">
        <v>8.0701966798255101E-2</v>
      </c>
    </row>
    <row r="15" spans="1:8" ht="14.25" x14ac:dyDescent="0.2">
      <c r="A15" s="32">
        <v>14</v>
      </c>
      <c r="B15" s="33">
        <v>26</v>
      </c>
      <c r="C15" s="32">
        <v>75293</v>
      </c>
      <c r="D15" s="32">
        <v>382925.46446252201</v>
      </c>
      <c r="E15" s="32">
        <v>342160.312296891</v>
      </c>
      <c r="F15" s="32">
        <v>40765.152165630403</v>
      </c>
      <c r="G15" s="32">
        <v>342160.312296891</v>
      </c>
      <c r="H15" s="32">
        <v>0.10645714623039999</v>
      </c>
    </row>
    <row r="16" spans="1:8" ht="14.25" x14ac:dyDescent="0.2">
      <c r="A16" s="32">
        <v>15</v>
      </c>
      <c r="B16" s="33">
        <v>27</v>
      </c>
      <c r="C16" s="32">
        <v>184339.27499999999</v>
      </c>
      <c r="D16" s="32">
        <v>1237043.6952333299</v>
      </c>
      <c r="E16" s="32">
        <v>1075569.6383</v>
      </c>
      <c r="F16" s="32">
        <v>161474.05693333299</v>
      </c>
      <c r="G16" s="32">
        <v>1075569.6383</v>
      </c>
      <c r="H16" s="32">
        <v>0.130532217702202</v>
      </c>
    </row>
    <row r="17" spans="1:8" ht="14.25" x14ac:dyDescent="0.2">
      <c r="A17" s="32">
        <v>16</v>
      </c>
      <c r="B17" s="33">
        <v>29</v>
      </c>
      <c r="C17" s="32">
        <v>220043.2</v>
      </c>
      <c r="D17" s="32">
        <v>2731183.6177350399</v>
      </c>
      <c r="E17" s="32">
        <v>2488298.5796401701</v>
      </c>
      <c r="F17" s="32">
        <v>242885.038094872</v>
      </c>
      <c r="G17" s="32">
        <v>2488298.5796401701</v>
      </c>
      <c r="H17" s="32">
        <v>8.8930321827389705E-2</v>
      </c>
    </row>
    <row r="18" spans="1:8" ht="14.25" x14ac:dyDescent="0.2">
      <c r="A18" s="32">
        <v>17</v>
      </c>
      <c r="B18" s="33">
        <v>31</v>
      </c>
      <c r="C18" s="32">
        <v>34534.724999999999</v>
      </c>
      <c r="D18" s="32">
        <v>276691.82195492799</v>
      </c>
      <c r="E18" s="32">
        <v>224966.20150641099</v>
      </c>
      <c r="F18" s="32">
        <v>51725.620448516398</v>
      </c>
      <c r="G18" s="32">
        <v>224966.20150641099</v>
      </c>
      <c r="H18" s="32">
        <v>0.18694307653567899</v>
      </c>
    </row>
    <row r="19" spans="1:8" ht="14.25" x14ac:dyDescent="0.2">
      <c r="A19" s="32">
        <v>18</v>
      </c>
      <c r="B19" s="33">
        <v>32</v>
      </c>
      <c r="C19" s="32">
        <v>14292.569</v>
      </c>
      <c r="D19" s="32">
        <v>243986.65042558801</v>
      </c>
      <c r="E19" s="32">
        <v>218321.671831288</v>
      </c>
      <c r="F19" s="32">
        <v>25664.978594300101</v>
      </c>
      <c r="G19" s="32">
        <v>218321.671831288</v>
      </c>
      <c r="H19" s="32">
        <v>0.105190093595418</v>
      </c>
    </row>
    <row r="20" spans="1:8" ht="14.25" x14ac:dyDescent="0.2">
      <c r="A20" s="32">
        <v>19</v>
      </c>
      <c r="B20" s="33">
        <v>33</v>
      </c>
      <c r="C20" s="32">
        <v>38763.082999999999</v>
      </c>
      <c r="D20" s="32">
        <v>470440.62445499602</v>
      </c>
      <c r="E20" s="32">
        <v>370428.16141803702</v>
      </c>
      <c r="F20" s="32">
        <v>100012.463036959</v>
      </c>
      <c r="G20" s="32">
        <v>370428.16141803702</v>
      </c>
      <c r="H20" s="32">
        <v>0.21259316869758699</v>
      </c>
    </row>
    <row r="21" spans="1:8" ht="14.25" x14ac:dyDescent="0.2">
      <c r="A21" s="32">
        <v>20</v>
      </c>
      <c r="B21" s="33">
        <v>34</v>
      </c>
      <c r="C21" s="32">
        <v>59852.394</v>
      </c>
      <c r="D21" s="32">
        <v>323035.320912586</v>
      </c>
      <c r="E21" s="32">
        <v>212465.13033457499</v>
      </c>
      <c r="F21" s="32">
        <v>110570.190578011</v>
      </c>
      <c r="G21" s="32">
        <v>212465.13033457499</v>
      </c>
      <c r="H21" s="32">
        <v>0.34228514165462398</v>
      </c>
    </row>
    <row r="22" spans="1:8" ht="14.25" x14ac:dyDescent="0.2">
      <c r="A22" s="32">
        <v>21</v>
      </c>
      <c r="B22" s="33">
        <v>35</v>
      </c>
      <c r="C22" s="32">
        <v>42301.813000000002</v>
      </c>
      <c r="D22" s="32">
        <v>965001.25853893801</v>
      </c>
      <c r="E22" s="32">
        <v>921296.91717168095</v>
      </c>
      <c r="F22" s="32">
        <v>43704.341367256602</v>
      </c>
      <c r="G22" s="32">
        <v>921296.91717168095</v>
      </c>
      <c r="H22" s="32">
        <v>4.5289413853643302E-2</v>
      </c>
    </row>
    <row r="23" spans="1:8" ht="14.25" x14ac:dyDescent="0.2">
      <c r="A23" s="32">
        <v>22</v>
      </c>
      <c r="B23" s="33">
        <v>36</v>
      </c>
      <c r="C23" s="32">
        <v>162119.31299999999</v>
      </c>
      <c r="D23" s="32">
        <v>720109.48761327402</v>
      </c>
      <c r="E23" s="32">
        <v>609178.79554929596</v>
      </c>
      <c r="F23" s="32">
        <v>110930.692063978</v>
      </c>
      <c r="G23" s="32">
        <v>609178.79554929596</v>
      </c>
      <c r="H23" s="32">
        <v>0.154046980316349</v>
      </c>
    </row>
    <row r="24" spans="1:8" ht="14.25" x14ac:dyDescent="0.2">
      <c r="A24" s="32">
        <v>23</v>
      </c>
      <c r="B24" s="33">
        <v>37</v>
      </c>
      <c r="C24" s="32">
        <v>145735.77100000001</v>
      </c>
      <c r="D24" s="32">
        <v>1088327.30100973</v>
      </c>
      <c r="E24" s="32">
        <v>950828.91799006495</v>
      </c>
      <c r="F24" s="32">
        <v>137498.38301966901</v>
      </c>
      <c r="G24" s="32">
        <v>950828.91799006495</v>
      </c>
      <c r="H24" s="32">
        <v>0.126339183894496</v>
      </c>
    </row>
    <row r="25" spans="1:8" ht="14.25" x14ac:dyDescent="0.2">
      <c r="A25" s="32">
        <v>24</v>
      </c>
      <c r="B25" s="33">
        <v>38</v>
      </c>
      <c r="C25" s="32">
        <v>159524.34899999999</v>
      </c>
      <c r="D25" s="32">
        <v>785430.19031327404</v>
      </c>
      <c r="E25" s="32">
        <v>754256.12176194706</v>
      </c>
      <c r="F25" s="32">
        <v>31174.0685513274</v>
      </c>
      <c r="G25" s="32">
        <v>754256.12176194706</v>
      </c>
      <c r="H25" s="32">
        <v>3.9690438355690701E-2</v>
      </c>
    </row>
    <row r="26" spans="1:8" ht="14.25" x14ac:dyDescent="0.2">
      <c r="A26" s="32">
        <v>25</v>
      </c>
      <c r="B26" s="33">
        <v>39</v>
      </c>
      <c r="C26" s="32">
        <v>80351.343999999997</v>
      </c>
      <c r="D26" s="32">
        <v>129633.269252991</v>
      </c>
      <c r="E26" s="32">
        <v>93022.077751621095</v>
      </c>
      <c r="F26" s="32">
        <v>36611.191501370398</v>
      </c>
      <c r="G26" s="32">
        <v>93022.077751621095</v>
      </c>
      <c r="H26" s="32">
        <v>0.28242126201353601</v>
      </c>
    </row>
    <row r="27" spans="1:8" ht="14.25" x14ac:dyDescent="0.2">
      <c r="A27" s="32">
        <v>26</v>
      </c>
      <c r="B27" s="33">
        <v>42</v>
      </c>
      <c r="C27" s="32">
        <v>8578.893</v>
      </c>
      <c r="D27" s="32">
        <v>151322.73819999999</v>
      </c>
      <c r="E27" s="32">
        <v>126761.0134</v>
      </c>
      <c r="F27" s="32">
        <v>24561.7248</v>
      </c>
      <c r="G27" s="32">
        <v>126761.0134</v>
      </c>
      <c r="H27" s="32">
        <v>0.162313510131817</v>
      </c>
    </row>
    <row r="28" spans="1:8" ht="14.25" x14ac:dyDescent="0.2">
      <c r="A28" s="32">
        <v>27</v>
      </c>
      <c r="B28" s="33">
        <v>75</v>
      </c>
      <c r="C28" s="32">
        <v>407</v>
      </c>
      <c r="D28" s="32">
        <v>282097.43589743599</v>
      </c>
      <c r="E28" s="32">
        <v>266480.05555555603</v>
      </c>
      <c r="F28" s="32">
        <v>15617.3803418803</v>
      </c>
      <c r="G28" s="32">
        <v>266480.05555555603</v>
      </c>
      <c r="H28" s="32">
        <v>5.5361652941639902E-2</v>
      </c>
    </row>
    <row r="29" spans="1:8" ht="14.25" x14ac:dyDescent="0.2">
      <c r="A29" s="32">
        <v>28</v>
      </c>
      <c r="B29" s="33">
        <v>76</v>
      </c>
      <c r="C29" s="32">
        <v>1842</v>
      </c>
      <c r="D29" s="32">
        <v>334591.31434102601</v>
      </c>
      <c r="E29" s="32">
        <v>312303.63235812</v>
      </c>
      <c r="F29" s="32">
        <v>22287.681982906</v>
      </c>
      <c r="G29" s="32">
        <v>312303.63235812</v>
      </c>
      <c r="H29" s="32">
        <v>6.6611657349209305E-2</v>
      </c>
    </row>
    <row r="30" spans="1:8" ht="14.25" x14ac:dyDescent="0.2">
      <c r="A30" s="32">
        <v>29</v>
      </c>
      <c r="B30" s="33">
        <v>99</v>
      </c>
      <c r="C30" s="32">
        <v>24</v>
      </c>
      <c r="D30" s="32">
        <v>60209.307162846999</v>
      </c>
      <c r="E30" s="32">
        <v>50617.948112850798</v>
      </c>
      <c r="F30" s="32">
        <v>9591.3590499962193</v>
      </c>
      <c r="G30" s="32">
        <v>50617.948112850798</v>
      </c>
      <c r="H30" s="32">
        <v>0.159300272697951</v>
      </c>
    </row>
    <row r="31" spans="1:8" ht="14.25" x14ac:dyDescent="0.2">
      <c r="A31" s="32">
        <v>30</v>
      </c>
      <c r="B31" s="33">
        <v>40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</row>
    <row r="32" spans="1:8" ht="14.25" x14ac:dyDescent="0.2">
      <c r="A32" s="32"/>
      <c r="B32" s="33"/>
      <c r="C32" s="32"/>
      <c r="D32" s="32"/>
      <c r="E32" s="32"/>
      <c r="F32" s="32"/>
      <c r="G32" s="32"/>
      <c r="H32" s="32"/>
    </row>
    <row r="33" spans="1:8" ht="14.25" x14ac:dyDescent="0.2">
      <c r="A33" s="32"/>
      <c r="B33" s="33"/>
      <c r="C33" s="32"/>
      <c r="D33" s="32"/>
      <c r="E33" s="32"/>
      <c r="F33" s="32"/>
      <c r="G33" s="32"/>
      <c r="H33" s="32"/>
    </row>
    <row r="34" spans="1:8" ht="14.25" x14ac:dyDescent="0.2">
      <c r="A34" s="32"/>
      <c r="B34" s="33"/>
      <c r="C34" s="32"/>
      <c r="D34" s="32"/>
      <c r="E34" s="32"/>
      <c r="F34" s="32"/>
      <c r="G34" s="32"/>
      <c r="H34" s="32"/>
    </row>
    <row r="35" spans="1:8" ht="14.25" x14ac:dyDescent="0.2">
      <c r="A35" s="32"/>
      <c r="B35" s="33"/>
      <c r="C35" s="32"/>
      <c r="D35" s="32"/>
      <c r="E35" s="32"/>
      <c r="F35" s="32"/>
      <c r="G35" s="32"/>
      <c r="H35" s="32"/>
    </row>
    <row r="36" spans="1:8" ht="14.25" x14ac:dyDescent="0.2">
      <c r="A36" s="32"/>
      <c r="B36" s="33"/>
      <c r="C36" s="32"/>
      <c r="D36" s="32"/>
      <c r="E36" s="32"/>
      <c r="F36" s="32"/>
      <c r="G36" s="32"/>
      <c r="H36" s="32"/>
    </row>
    <row r="37" spans="1:8" ht="14.25" x14ac:dyDescent="0.2">
      <c r="A37" s="32"/>
      <c r="B37" s="33"/>
      <c r="C37" s="32"/>
      <c r="D37" s="32"/>
      <c r="E37" s="32"/>
      <c r="F37" s="32"/>
      <c r="G37" s="32"/>
      <c r="H37" s="32"/>
    </row>
    <row r="38" spans="1:8" ht="14.25" x14ac:dyDescent="0.2">
      <c r="A38" s="32"/>
      <c r="B38" s="33"/>
      <c r="C38" s="32"/>
      <c r="D38" s="32"/>
      <c r="E38" s="32"/>
      <c r="F38" s="32"/>
      <c r="G38" s="32"/>
      <c r="H38" s="32"/>
    </row>
    <row r="39" spans="1:8" ht="14.25" x14ac:dyDescent="0.2">
      <c r="A39" s="32"/>
      <c r="B39" s="33"/>
      <c r="C39" s="32"/>
      <c r="D39" s="32"/>
      <c r="E39" s="32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2"/>
      <c r="D42" s="32"/>
      <c r="E42" s="32"/>
      <c r="F42" s="32"/>
      <c r="G42" s="32"/>
      <c r="H42" s="32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3"/>
      <c r="D44" s="33"/>
      <c r="E44" s="33"/>
      <c r="F44" s="33"/>
      <c r="G44" s="33"/>
      <c r="H44" s="33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  <row r="63" spans="1:8" ht="14.25" x14ac:dyDescent="0.2">
      <c r="A63" s="32"/>
      <c r="B63" s="33"/>
      <c r="C63" s="32"/>
      <c r="D63" s="32"/>
      <c r="E63" s="32"/>
      <c r="F63" s="32"/>
      <c r="G63" s="32"/>
      <c r="H63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Windows 用户</cp:lastModifiedBy>
  <dcterms:created xsi:type="dcterms:W3CDTF">2013-06-21T00:28:37Z</dcterms:created>
  <dcterms:modified xsi:type="dcterms:W3CDTF">2014-08-21T01:02:19Z</dcterms:modified>
</cp:coreProperties>
</file>