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<sst xmlns="http://schemas.openxmlformats.org/spreadsheetml/2006/main" count="116" uniqueCount="73">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</sst>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20" fillId="0" borderId="0" xfId="0" applyFont="1">
      <alignment vertical="center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10" activePane="bottomRight" state="frozen"/>
      <selection pane="topRight" activeCell="B1" sqref="B1"/>
      <selection pane="bottomLeft" activeCell="A4" sqref="A4"/>
      <selection pane="bottomRight" activeCell="N13" sqref="N13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38" t="s">
        <v>4</v>
      </c>
      <c r="D2" s="38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39" t="s">
        <v>5</v>
      </c>
      <c r="B3" s="39"/>
      <c r="C3" s="39"/>
      <c r="D3" s="39"/>
      <c r="E3" s="15">
        <f>RA!D7</f>
        <v>24551242.2401</v>
      </c>
      <c r="F3" s="25">
        <f>RA!I7</f>
        <v>1534785.97</v>
      </c>
      <c r="G3" s="16">
        <f>E3-F3</f>
        <v>23016456.270100001</v>
      </c>
      <c r="H3" s="27">
        <f>RA!J7</f>
        <v>6.2513576909489599</v>
      </c>
      <c r="I3" s="20">
        <f>SUM(I4:I40)</f>
        <v>24551247.938293204</v>
      </c>
      <c r="J3" s="21">
        <f>SUM(J4:J40)</f>
        <v>23016456.238556299</v>
      </c>
      <c r="K3" s="22">
        <f>E3-I3</f>
        <v>-5.6981932036578655</v>
      </c>
      <c r="L3" s="22">
        <f>G3-J3</f>
        <v>3.1543701887130737E-2</v>
      </c>
    </row>
    <row r="4" spans="1:13" x14ac:dyDescent="0.15">
      <c r="A4" s="40">
        <f>RA!A8</f>
        <v>41887</v>
      </c>
      <c r="B4" s="12">
        <v>12</v>
      </c>
      <c r="C4" s="37" t="s">
        <v>6</v>
      </c>
      <c r="D4" s="37"/>
      <c r="E4" s="15">
        <f>VLOOKUP(C4,RA!B8:D39,3,0)</f>
        <v>690169.12710000004</v>
      </c>
      <c r="F4" s="25">
        <f>VLOOKUP(C4,RA!B8:I43,8,0)</f>
        <v>174043.3976</v>
      </c>
      <c r="G4" s="16">
        <f t="shared" ref="G4:G40" si="0">E4-F4</f>
        <v>516125.72950000002</v>
      </c>
      <c r="H4" s="27">
        <f>RA!J8</f>
        <v>25.217499706384601</v>
      </c>
      <c r="I4" s="20">
        <f>VLOOKUP(B4,RMS!B:D,3,FALSE)</f>
        <v>690170.06644187996</v>
      </c>
      <c r="J4" s="21">
        <f>VLOOKUP(B4,RMS!B:E,4,FALSE)</f>
        <v>516125.72732564103</v>
      </c>
      <c r="K4" s="22">
        <f t="shared" ref="K4:K40" si="1">E4-I4</f>
        <v>-0.93934187991544604</v>
      </c>
      <c r="L4" s="22">
        <f t="shared" ref="L4:L40" si="2">G4-J4</f>
        <v>2.1743589895777404E-3</v>
      </c>
    </row>
    <row r="5" spans="1:13" x14ac:dyDescent="0.15">
      <c r="A5" s="40"/>
      <c r="B5" s="12">
        <v>13</v>
      </c>
      <c r="C5" s="37" t="s">
        <v>7</v>
      </c>
      <c r="D5" s="37"/>
      <c r="E5" s="15">
        <f>VLOOKUP(C5,RA!B8:D40,3,0)</f>
        <v>125081.6989</v>
      </c>
      <c r="F5" s="25">
        <f>VLOOKUP(C5,RA!B9:I44,8,0)</f>
        <v>27160.4761</v>
      </c>
      <c r="G5" s="16">
        <f t="shared" si="0"/>
        <v>97921.222800000003</v>
      </c>
      <c r="H5" s="27">
        <f>RA!J9</f>
        <v>21.7141886773653</v>
      </c>
      <c r="I5" s="20">
        <f>VLOOKUP(B5,RMS!B:D,3,FALSE)</f>
        <v>125081.75369020501</v>
      </c>
      <c r="J5" s="21">
        <f>VLOOKUP(B5,RMS!B:E,4,FALSE)</f>
        <v>97921.232817827695</v>
      </c>
      <c r="K5" s="22">
        <f t="shared" si="1"/>
        <v>-5.4790205002063885E-2</v>
      </c>
      <c r="L5" s="22">
        <f t="shared" si="2"/>
        <v>-1.0017827691626735E-2</v>
      </c>
      <c r="M5" s="36"/>
    </row>
    <row r="6" spans="1:13" x14ac:dyDescent="0.15">
      <c r="A6" s="40"/>
      <c r="B6" s="12">
        <v>14</v>
      </c>
      <c r="C6" s="37" t="s">
        <v>8</v>
      </c>
      <c r="D6" s="37"/>
      <c r="E6" s="15">
        <f>VLOOKUP(C6,RA!B10:D41,3,0)</f>
        <v>147768.84270000001</v>
      </c>
      <c r="F6" s="25">
        <f>VLOOKUP(C6,RA!B10:I45,8,0)</f>
        <v>35085.191099999996</v>
      </c>
      <c r="G6" s="16">
        <f t="shared" si="0"/>
        <v>112683.65160000001</v>
      </c>
      <c r="H6" s="27">
        <f>RA!J10</f>
        <v>23.743294228290001</v>
      </c>
      <c r="I6" s="20">
        <f>VLOOKUP(B6,RMS!B:D,3,FALSE)</f>
        <v>147771.27465299101</v>
      </c>
      <c r="J6" s="21">
        <f>VLOOKUP(B6,RMS!B:E,4,FALSE)</f>
        <v>112683.652819658</v>
      </c>
      <c r="K6" s="22">
        <f t="shared" si="1"/>
        <v>-2.4319529909989797</v>
      </c>
      <c r="L6" s="22">
        <f t="shared" si="2"/>
        <v>-1.2196579918963835E-3</v>
      </c>
      <c r="M6" s="36"/>
    </row>
    <row r="7" spans="1:13" x14ac:dyDescent="0.15">
      <c r="A7" s="40"/>
      <c r="B7" s="12">
        <v>15</v>
      </c>
      <c r="C7" s="37" t="s">
        <v>9</v>
      </c>
      <c r="D7" s="37"/>
      <c r="E7" s="15">
        <f>VLOOKUP(C7,RA!B10:D42,3,0)</f>
        <v>61069.997799999997</v>
      </c>
      <c r="F7" s="25">
        <f>VLOOKUP(C7,RA!B11:I46,8,0)</f>
        <v>13005.009700000001</v>
      </c>
      <c r="G7" s="16">
        <f t="shared" si="0"/>
        <v>48064.988099999995</v>
      </c>
      <c r="H7" s="27">
        <f>RA!J11</f>
        <v>21.295251626814402</v>
      </c>
      <c r="I7" s="20">
        <f>VLOOKUP(B7,RMS!B:D,3,FALSE)</f>
        <v>61070.0316871795</v>
      </c>
      <c r="J7" s="21">
        <f>VLOOKUP(B7,RMS!B:E,4,FALSE)</f>
        <v>48064.988200854699</v>
      </c>
      <c r="K7" s="22">
        <f t="shared" si="1"/>
        <v>-3.3887179502926301E-2</v>
      </c>
      <c r="L7" s="22">
        <f t="shared" si="2"/>
        <v>-1.0085470421472564E-4</v>
      </c>
      <c r="M7" s="36"/>
    </row>
    <row r="8" spans="1:13" x14ac:dyDescent="0.15">
      <c r="A8" s="40"/>
      <c r="B8" s="12">
        <v>16</v>
      </c>
      <c r="C8" s="37" t="s">
        <v>10</v>
      </c>
      <c r="D8" s="37"/>
      <c r="E8" s="15">
        <f>VLOOKUP(C8,RA!B12:D43,3,0)</f>
        <v>184112.98920000001</v>
      </c>
      <c r="F8" s="25">
        <f>VLOOKUP(C8,RA!B12:I47,8,0)</f>
        <v>20513.2212</v>
      </c>
      <c r="G8" s="16">
        <f t="shared" si="0"/>
        <v>163599.76800000001</v>
      </c>
      <c r="H8" s="27">
        <f>RA!J12</f>
        <v>11.1416480114375</v>
      </c>
      <c r="I8" s="20">
        <f>VLOOKUP(B8,RMS!B:D,3,FALSE)</f>
        <v>184112.95724188001</v>
      </c>
      <c r="J8" s="21">
        <f>VLOOKUP(B8,RMS!B:E,4,FALSE)</f>
        <v>163599.76758974401</v>
      </c>
      <c r="K8" s="22">
        <f t="shared" si="1"/>
        <v>3.1958120001945645E-2</v>
      </c>
      <c r="L8" s="22">
        <f t="shared" si="2"/>
        <v>4.1025600512512028E-4</v>
      </c>
      <c r="M8" s="36"/>
    </row>
    <row r="9" spans="1:13" x14ac:dyDescent="0.15">
      <c r="A9" s="40"/>
      <c r="B9" s="12">
        <v>17</v>
      </c>
      <c r="C9" s="37" t="s">
        <v>11</v>
      </c>
      <c r="D9" s="37"/>
      <c r="E9" s="15">
        <f>VLOOKUP(C9,RA!B12:D44,3,0)</f>
        <v>284420.09869999997</v>
      </c>
      <c r="F9" s="25">
        <f>VLOOKUP(C9,RA!B13:I48,8,0)</f>
        <v>68097.892099999997</v>
      </c>
      <c r="G9" s="16">
        <f t="shared" si="0"/>
        <v>216322.20659999998</v>
      </c>
      <c r="H9" s="27">
        <f>RA!J13</f>
        <v>23.942714460495299</v>
      </c>
      <c r="I9" s="20">
        <f>VLOOKUP(B9,RMS!B:D,3,FALSE)</f>
        <v>284420.40053846198</v>
      </c>
      <c r="J9" s="21">
        <f>VLOOKUP(B9,RMS!B:E,4,FALSE)</f>
        <v>216322.20650598299</v>
      </c>
      <c r="K9" s="22">
        <f t="shared" si="1"/>
        <v>-0.30183846200816333</v>
      </c>
      <c r="L9" s="22">
        <f t="shared" si="2"/>
        <v>9.4016984803602099E-5</v>
      </c>
      <c r="M9" s="36"/>
    </row>
    <row r="10" spans="1:13" x14ac:dyDescent="0.15">
      <c r="A10" s="40"/>
      <c r="B10" s="12">
        <v>18</v>
      </c>
      <c r="C10" s="37" t="s">
        <v>12</v>
      </c>
      <c r="D10" s="37"/>
      <c r="E10" s="15">
        <f>VLOOKUP(C10,RA!B14:D45,3,0)</f>
        <v>188264.89809999999</v>
      </c>
      <c r="F10" s="25">
        <f>VLOOKUP(C10,RA!B14:I49,8,0)</f>
        <v>36505.6031</v>
      </c>
      <c r="G10" s="16">
        <f t="shared" si="0"/>
        <v>151759.29499999998</v>
      </c>
      <c r="H10" s="27">
        <f>RA!J14</f>
        <v>19.390552072330301</v>
      </c>
      <c r="I10" s="20">
        <f>VLOOKUP(B10,RMS!B:D,3,FALSE)</f>
        <v>188264.90479658099</v>
      </c>
      <c r="J10" s="21">
        <f>VLOOKUP(B10,RMS!B:E,4,FALSE)</f>
        <v>151759.293654701</v>
      </c>
      <c r="K10" s="22">
        <f t="shared" si="1"/>
        <v>-6.6965809965040535E-3</v>
      </c>
      <c r="L10" s="22">
        <f t="shared" si="2"/>
        <v>1.345298980595544E-3</v>
      </c>
      <c r="M10" s="36"/>
    </row>
    <row r="11" spans="1:13" x14ac:dyDescent="0.15">
      <c r="A11" s="40"/>
      <c r="B11" s="12">
        <v>19</v>
      </c>
      <c r="C11" s="37" t="s">
        <v>13</v>
      </c>
      <c r="D11" s="37"/>
      <c r="E11" s="15">
        <f>VLOOKUP(C11,RA!B14:D46,3,0)</f>
        <v>95493.997099999993</v>
      </c>
      <c r="F11" s="25">
        <f>VLOOKUP(C11,RA!B15:I50,8,0)</f>
        <v>15769.553599999999</v>
      </c>
      <c r="G11" s="16">
        <f t="shared" si="0"/>
        <v>79724.443499999994</v>
      </c>
      <c r="H11" s="27">
        <f>RA!J15</f>
        <v>16.513659579550701</v>
      </c>
      <c r="I11" s="20">
        <f>VLOOKUP(B11,RMS!B:D,3,FALSE)</f>
        <v>95494.083021367507</v>
      </c>
      <c r="J11" s="21">
        <f>VLOOKUP(B11,RMS!B:E,4,FALSE)</f>
        <v>79724.443412820503</v>
      </c>
      <c r="K11" s="22">
        <f t="shared" si="1"/>
        <v>-8.5921367513947189E-2</v>
      </c>
      <c r="L11" s="22">
        <f t="shared" si="2"/>
        <v>8.7179490947164595E-5</v>
      </c>
      <c r="M11" s="36"/>
    </row>
    <row r="12" spans="1:13" x14ac:dyDescent="0.15">
      <c r="A12" s="40"/>
      <c r="B12" s="12">
        <v>21</v>
      </c>
      <c r="C12" s="37" t="s">
        <v>14</v>
      </c>
      <c r="D12" s="37"/>
      <c r="E12" s="15">
        <f>VLOOKUP(C12,RA!B16:D47,3,0)</f>
        <v>1347137.7178</v>
      </c>
      <c r="F12" s="25">
        <f>VLOOKUP(C12,RA!B16:I51,8,0)</f>
        <v>-9692.2754999999997</v>
      </c>
      <c r="G12" s="16">
        <f t="shared" si="0"/>
        <v>1356829.9933</v>
      </c>
      <c r="H12" s="27">
        <f>RA!J16</f>
        <v>-0.71947176386898104</v>
      </c>
      <c r="I12" s="20">
        <f>VLOOKUP(B12,RMS!B:D,3,FALSE)</f>
        <v>1347137.3329</v>
      </c>
      <c r="J12" s="21">
        <f>VLOOKUP(B12,RMS!B:E,4,FALSE)</f>
        <v>1356829.9933</v>
      </c>
      <c r="K12" s="22">
        <f t="shared" si="1"/>
        <v>0.38489999994635582</v>
      </c>
      <c r="L12" s="22">
        <f t="shared" si="2"/>
        <v>0</v>
      </c>
      <c r="M12" s="36"/>
    </row>
    <row r="13" spans="1:13" x14ac:dyDescent="0.15">
      <c r="A13" s="40"/>
      <c r="B13" s="12">
        <v>22</v>
      </c>
      <c r="C13" s="37" t="s">
        <v>15</v>
      </c>
      <c r="D13" s="37"/>
      <c r="E13" s="15">
        <f>VLOOKUP(C13,RA!B16:D48,3,0)</f>
        <v>3721673.5082</v>
      </c>
      <c r="F13" s="25">
        <f>VLOOKUP(C13,RA!B17:I52,8,0)</f>
        <v>-251766.85140000001</v>
      </c>
      <c r="G13" s="16">
        <f t="shared" si="0"/>
        <v>3973440.3596000001</v>
      </c>
      <c r="H13" s="27">
        <f>RA!J17</f>
        <v>-6.7648828099853402</v>
      </c>
      <c r="I13" s="20">
        <f>VLOOKUP(B13,RMS!B:D,3,FALSE)</f>
        <v>3721673.4243333298</v>
      </c>
      <c r="J13" s="21">
        <f>VLOOKUP(B13,RMS!B:E,4,FALSE)</f>
        <v>3973440.3848760701</v>
      </c>
      <c r="K13" s="22">
        <f t="shared" si="1"/>
        <v>8.386667026206851E-2</v>
      </c>
      <c r="L13" s="22">
        <f t="shared" si="2"/>
        <v>-2.527606999501586E-2</v>
      </c>
      <c r="M13" s="36"/>
    </row>
    <row r="14" spans="1:13" x14ac:dyDescent="0.15">
      <c r="A14" s="40"/>
      <c r="B14" s="12">
        <v>23</v>
      </c>
      <c r="C14" s="37" t="s">
        <v>16</v>
      </c>
      <c r="D14" s="37"/>
      <c r="E14" s="15">
        <f>VLOOKUP(C14,RA!B18:D49,3,0)</f>
        <v>1909283.4147000001</v>
      </c>
      <c r="F14" s="25">
        <f>VLOOKUP(C14,RA!B18:I53,8,0)</f>
        <v>272101.23310000001</v>
      </c>
      <c r="G14" s="16">
        <f t="shared" si="0"/>
        <v>1637182.1816</v>
      </c>
      <c r="H14" s="27">
        <f>RA!J18</f>
        <v>14.251484667233401</v>
      </c>
      <c r="I14" s="20">
        <f>VLOOKUP(B14,RMS!B:D,3,FALSE)</f>
        <v>1909283.72379145</v>
      </c>
      <c r="J14" s="21">
        <f>VLOOKUP(B14,RMS!B:E,4,FALSE)</f>
        <v>1637182.1665170901</v>
      </c>
      <c r="K14" s="22">
        <f t="shared" si="1"/>
        <v>-0.30909144994802773</v>
      </c>
      <c r="L14" s="22">
        <f t="shared" si="2"/>
        <v>1.5082909958437085E-2</v>
      </c>
      <c r="M14" s="36"/>
    </row>
    <row r="15" spans="1:13" x14ac:dyDescent="0.15">
      <c r="A15" s="40"/>
      <c r="B15" s="12">
        <v>24</v>
      </c>
      <c r="C15" s="37" t="s">
        <v>17</v>
      </c>
      <c r="D15" s="37"/>
      <c r="E15" s="15">
        <f>VLOOKUP(C15,RA!B18:D50,3,0)</f>
        <v>728824.0085</v>
      </c>
      <c r="F15" s="25">
        <f>VLOOKUP(C15,RA!B19:I54,8,0)</f>
        <v>58312.276700000002</v>
      </c>
      <c r="G15" s="16">
        <f t="shared" si="0"/>
        <v>670511.73179999995</v>
      </c>
      <c r="H15" s="27">
        <f>RA!J19</f>
        <v>8.0008720925663592</v>
      </c>
      <c r="I15" s="20">
        <f>VLOOKUP(B15,RMS!B:D,3,FALSE)</f>
        <v>728824.13602136797</v>
      </c>
      <c r="J15" s="21">
        <f>VLOOKUP(B15,RMS!B:E,4,FALSE)</f>
        <v>670511.73104615405</v>
      </c>
      <c r="K15" s="22">
        <f t="shared" si="1"/>
        <v>-0.12752136797644198</v>
      </c>
      <c r="L15" s="22">
        <f t="shared" si="2"/>
        <v>7.5384590309113264E-4</v>
      </c>
      <c r="M15" s="36"/>
    </row>
    <row r="16" spans="1:13" x14ac:dyDescent="0.15">
      <c r="A16" s="40"/>
      <c r="B16" s="12">
        <v>25</v>
      </c>
      <c r="C16" s="37" t="s">
        <v>18</v>
      </c>
      <c r="D16" s="37"/>
      <c r="E16" s="15">
        <f>VLOOKUP(C16,RA!B20:D51,3,0)</f>
        <v>1709612.5016999999</v>
      </c>
      <c r="F16" s="25">
        <f>VLOOKUP(C16,RA!B20:I55,8,0)</f>
        <v>65828.727199999994</v>
      </c>
      <c r="G16" s="16">
        <f t="shared" si="0"/>
        <v>1643783.7744999998</v>
      </c>
      <c r="H16" s="27">
        <f>RA!J20</f>
        <v>3.8505057218838399</v>
      </c>
      <c r="I16" s="20">
        <f>VLOOKUP(B16,RMS!B:D,3,FALSE)</f>
        <v>1709612.3315999999</v>
      </c>
      <c r="J16" s="21">
        <f>VLOOKUP(B16,RMS!B:E,4,FALSE)</f>
        <v>1643783.7745000001</v>
      </c>
      <c r="K16" s="22">
        <f t="shared" si="1"/>
        <v>0.1700999999884516</v>
      </c>
      <c r="L16" s="22">
        <f t="shared" si="2"/>
        <v>0</v>
      </c>
      <c r="M16" s="36"/>
    </row>
    <row r="17" spans="1:13" x14ac:dyDescent="0.15">
      <c r="A17" s="40"/>
      <c r="B17" s="12">
        <v>26</v>
      </c>
      <c r="C17" s="37" t="s">
        <v>19</v>
      </c>
      <c r="D17" s="37"/>
      <c r="E17" s="15">
        <f>VLOOKUP(C17,RA!B20:D52,3,0)</f>
        <v>433369.8273</v>
      </c>
      <c r="F17" s="25">
        <f>VLOOKUP(C17,RA!B21:I56,8,0)</f>
        <v>44889.248699999996</v>
      </c>
      <c r="G17" s="16">
        <f t="shared" si="0"/>
        <v>388480.57860000001</v>
      </c>
      <c r="H17" s="27">
        <f>RA!J21</f>
        <v>10.3581850586302</v>
      </c>
      <c r="I17" s="20">
        <f>VLOOKUP(B17,RMS!B:D,3,FALSE)</f>
        <v>433369.65279956098</v>
      </c>
      <c r="J17" s="21">
        <f>VLOOKUP(B17,RMS!B:E,4,FALSE)</f>
        <v>388480.57834967098</v>
      </c>
      <c r="K17" s="22">
        <f t="shared" si="1"/>
        <v>0.17450043902499601</v>
      </c>
      <c r="L17" s="22">
        <f t="shared" si="2"/>
        <v>2.503290306776762E-4</v>
      </c>
      <c r="M17" s="36"/>
    </row>
    <row r="18" spans="1:13" x14ac:dyDescent="0.15">
      <c r="A18" s="40"/>
      <c r="B18" s="12">
        <v>27</v>
      </c>
      <c r="C18" s="37" t="s">
        <v>20</v>
      </c>
      <c r="D18" s="37"/>
      <c r="E18" s="15">
        <f>VLOOKUP(C18,RA!B22:D53,3,0)</f>
        <v>1329624.6207000001</v>
      </c>
      <c r="F18" s="25">
        <f>VLOOKUP(C18,RA!B22:I57,8,0)</f>
        <v>112000.38099999999</v>
      </c>
      <c r="G18" s="16">
        <f t="shared" si="0"/>
        <v>1217624.2397</v>
      </c>
      <c r="H18" s="27">
        <f>RA!J22</f>
        <v>8.4234587158167802</v>
      </c>
      <c r="I18" s="20">
        <f>VLOOKUP(B18,RMS!B:D,3,FALSE)</f>
        <v>1329625.43776667</v>
      </c>
      <c r="J18" s="21">
        <f>VLOOKUP(B18,RMS!B:E,4,FALSE)</f>
        <v>1217624.2394000001</v>
      </c>
      <c r="K18" s="22">
        <f t="shared" si="1"/>
        <v>-0.81706666992977262</v>
      </c>
      <c r="L18" s="22">
        <f t="shared" si="2"/>
        <v>2.9999995604157448E-4</v>
      </c>
      <c r="M18" s="36"/>
    </row>
    <row r="19" spans="1:13" x14ac:dyDescent="0.15">
      <c r="A19" s="40"/>
      <c r="B19" s="12">
        <v>29</v>
      </c>
      <c r="C19" s="37" t="s">
        <v>21</v>
      </c>
      <c r="D19" s="37"/>
      <c r="E19" s="15">
        <f>VLOOKUP(C19,RA!B22:D54,3,0)</f>
        <v>3096179.0935</v>
      </c>
      <c r="F19" s="25">
        <f>VLOOKUP(C19,RA!B23:I58,8,0)</f>
        <v>183600.4351</v>
      </c>
      <c r="G19" s="16">
        <f t="shared" si="0"/>
        <v>2912578.6584000001</v>
      </c>
      <c r="H19" s="27">
        <f>RA!J23</f>
        <v>5.9299035861796199</v>
      </c>
      <c r="I19" s="20">
        <f>VLOOKUP(B19,RMS!B:D,3,FALSE)</f>
        <v>3096180.8828059798</v>
      </c>
      <c r="J19" s="21">
        <f>VLOOKUP(B19,RMS!B:E,4,FALSE)</f>
        <v>2912578.7068222198</v>
      </c>
      <c r="K19" s="22">
        <f t="shared" si="1"/>
        <v>-1.7893059798516333</v>
      </c>
      <c r="L19" s="22">
        <f t="shared" si="2"/>
        <v>-4.8422219697386026E-2</v>
      </c>
      <c r="M19" s="36"/>
    </row>
    <row r="20" spans="1:13" x14ac:dyDescent="0.15">
      <c r="A20" s="40"/>
      <c r="B20" s="12">
        <v>31</v>
      </c>
      <c r="C20" s="37" t="s">
        <v>22</v>
      </c>
      <c r="D20" s="37"/>
      <c r="E20" s="15">
        <f>VLOOKUP(C20,RA!B24:D55,3,0)</f>
        <v>402320.29930000001</v>
      </c>
      <c r="F20" s="25">
        <f>VLOOKUP(C20,RA!B24:I59,8,0)</f>
        <v>61256.637199999997</v>
      </c>
      <c r="G20" s="16">
        <f t="shared" si="0"/>
        <v>341063.66210000002</v>
      </c>
      <c r="H20" s="27">
        <f>RA!J24</f>
        <v>15.225838046596399</v>
      </c>
      <c r="I20" s="20">
        <f>VLOOKUP(B20,RMS!B:D,3,FALSE)</f>
        <v>402320.39464169898</v>
      </c>
      <c r="J20" s="21">
        <f>VLOOKUP(B20,RMS!B:E,4,FALSE)</f>
        <v>341063.649197324</v>
      </c>
      <c r="K20" s="22">
        <f t="shared" si="1"/>
        <v>-9.5341698965057731E-2</v>
      </c>
      <c r="L20" s="22">
        <f t="shared" si="2"/>
        <v>1.2902676011435688E-2</v>
      </c>
      <c r="M20" s="36"/>
    </row>
    <row r="21" spans="1:13" x14ac:dyDescent="0.15">
      <c r="A21" s="40"/>
      <c r="B21" s="12">
        <v>32</v>
      </c>
      <c r="C21" s="37" t="s">
        <v>23</v>
      </c>
      <c r="D21" s="37"/>
      <c r="E21" s="15">
        <f>VLOOKUP(C21,RA!B24:D56,3,0)</f>
        <v>432014.50900000002</v>
      </c>
      <c r="F21" s="25">
        <f>VLOOKUP(C21,RA!B25:I60,8,0)</f>
        <v>25657.363000000001</v>
      </c>
      <c r="G21" s="16">
        <f t="shared" si="0"/>
        <v>406357.14600000001</v>
      </c>
      <c r="H21" s="27">
        <f>RA!J25</f>
        <v>5.93900493281813</v>
      </c>
      <c r="I21" s="20">
        <f>VLOOKUP(B21,RMS!B:D,3,FALSE)</f>
        <v>432014.51384561701</v>
      </c>
      <c r="J21" s="21">
        <f>VLOOKUP(B21,RMS!B:E,4,FALSE)</f>
        <v>406357.140599059</v>
      </c>
      <c r="K21" s="22">
        <f t="shared" si="1"/>
        <v>-4.8456169897690415E-3</v>
      </c>
      <c r="L21" s="22">
        <f t="shared" si="2"/>
        <v>5.4009410087019205E-3</v>
      </c>
      <c r="M21" s="36"/>
    </row>
    <row r="22" spans="1:13" x14ac:dyDescent="0.15">
      <c r="A22" s="40"/>
      <c r="B22" s="12">
        <v>33</v>
      </c>
      <c r="C22" s="37" t="s">
        <v>24</v>
      </c>
      <c r="D22" s="37"/>
      <c r="E22" s="15">
        <f>VLOOKUP(C22,RA!B26:D57,3,0)</f>
        <v>568721.57209999999</v>
      </c>
      <c r="F22" s="25">
        <f>VLOOKUP(C22,RA!B26:I61,8,0)</f>
        <v>115637.52220000001</v>
      </c>
      <c r="G22" s="16">
        <f t="shared" si="0"/>
        <v>453084.04989999998</v>
      </c>
      <c r="H22" s="27">
        <f>RA!J26</f>
        <v>20.3328883363804</v>
      </c>
      <c r="I22" s="20">
        <f>VLOOKUP(B22,RMS!B:D,3,FALSE)</f>
        <v>568721.58163827204</v>
      </c>
      <c r="J22" s="21">
        <f>VLOOKUP(B22,RMS!B:E,4,FALSE)</f>
        <v>453084.03066844901</v>
      </c>
      <c r="K22" s="22">
        <f t="shared" si="1"/>
        <v>-9.5382720464840531E-3</v>
      </c>
      <c r="L22" s="22">
        <f t="shared" si="2"/>
        <v>1.9231550977565348E-2</v>
      </c>
      <c r="M22" s="36"/>
    </row>
    <row r="23" spans="1:13" x14ac:dyDescent="0.15">
      <c r="A23" s="40"/>
      <c r="B23" s="12">
        <v>34</v>
      </c>
      <c r="C23" s="37" t="s">
        <v>25</v>
      </c>
      <c r="D23" s="37"/>
      <c r="E23" s="15">
        <f>VLOOKUP(C23,RA!B26:D58,3,0)</f>
        <v>635045.62419999996</v>
      </c>
      <c r="F23" s="25">
        <f>VLOOKUP(C23,RA!B27:I62,8,0)</f>
        <v>156444.92050000001</v>
      </c>
      <c r="G23" s="16">
        <f t="shared" si="0"/>
        <v>478600.70369999995</v>
      </c>
      <c r="H23" s="27">
        <f>RA!J27</f>
        <v>24.635225334727998</v>
      </c>
      <c r="I23" s="20">
        <f>VLOOKUP(B23,RMS!B:D,3,FALSE)</f>
        <v>635045.29286994203</v>
      </c>
      <c r="J23" s="21">
        <f>VLOOKUP(B23,RMS!B:E,4,FALSE)</f>
        <v>478600.71858346002</v>
      </c>
      <c r="K23" s="22">
        <f t="shared" si="1"/>
        <v>0.33133005793206394</v>
      </c>
      <c r="L23" s="22">
        <f t="shared" si="2"/>
        <v>-1.4883460069540888E-2</v>
      </c>
      <c r="M23" s="36"/>
    </row>
    <row r="24" spans="1:13" x14ac:dyDescent="0.15">
      <c r="A24" s="40"/>
      <c r="B24" s="12">
        <v>35</v>
      </c>
      <c r="C24" s="37" t="s">
        <v>26</v>
      </c>
      <c r="D24" s="37"/>
      <c r="E24" s="15">
        <f>VLOOKUP(C24,RA!B28:D59,3,0)</f>
        <v>1510712.0041</v>
      </c>
      <c r="F24" s="25">
        <f>VLOOKUP(C24,RA!B28:I63,8,0)</f>
        <v>-23882.527300000002</v>
      </c>
      <c r="G24" s="16">
        <f t="shared" si="0"/>
        <v>1534594.5314</v>
      </c>
      <c r="H24" s="27">
        <f>RA!J28</f>
        <v>-1.58087889916701</v>
      </c>
      <c r="I24" s="20">
        <f>VLOOKUP(B24,RMS!B:D,3,FALSE)</f>
        <v>1510712.0039708</v>
      </c>
      <c r="J24" s="21">
        <f>VLOOKUP(B24,RMS!B:E,4,FALSE)</f>
        <v>1534594.52113097</v>
      </c>
      <c r="K24" s="22">
        <f t="shared" si="1"/>
        <v>1.292000524699688E-4</v>
      </c>
      <c r="L24" s="22">
        <f t="shared" si="2"/>
        <v>1.0269029997289181E-2</v>
      </c>
      <c r="M24" s="36"/>
    </row>
    <row r="25" spans="1:13" x14ac:dyDescent="0.15">
      <c r="A25" s="40"/>
      <c r="B25" s="12">
        <v>36</v>
      </c>
      <c r="C25" s="37" t="s">
        <v>27</v>
      </c>
      <c r="D25" s="37"/>
      <c r="E25" s="15">
        <f>VLOOKUP(C25,RA!B28:D60,3,0)</f>
        <v>842523.08010000002</v>
      </c>
      <c r="F25" s="25">
        <f>VLOOKUP(C25,RA!B29:I64,8,0)</f>
        <v>98122.043399999995</v>
      </c>
      <c r="G25" s="16">
        <f t="shared" si="0"/>
        <v>744401.03670000006</v>
      </c>
      <c r="H25" s="27">
        <f>RA!J29</f>
        <v>11.646214295797501</v>
      </c>
      <c r="I25" s="20">
        <f>VLOOKUP(B25,RMS!B:D,3,FALSE)</f>
        <v>842523.07728053106</v>
      </c>
      <c r="J25" s="21">
        <f>VLOOKUP(B25,RMS!B:E,4,FALSE)</f>
        <v>744401.00433944899</v>
      </c>
      <c r="K25" s="22">
        <f t="shared" si="1"/>
        <v>2.8194689657539129E-3</v>
      </c>
      <c r="L25" s="22">
        <f t="shared" si="2"/>
        <v>3.2360551063902676E-2</v>
      </c>
      <c r="M25" s="36"/>
    </row>
    <row r="26" spans="1:13" x14ac:dyDescent="0.15">
      <c r="A26" s="40"/>
      <c r="B26" s="12">
        <v>37</v>
      </c>
      <c r="C26" s="37" t="s">
        <v>28</v>
      </c>
      <c r="D26" s="37"/>
      <c r="E26" s="15">
        <f>VLOOKUP(C26,RA!B30:D61,3,0)</f>
        <v>1358470.3448999999</v>
      </c>
      <c r="F26" s="25">
        <f>VLOOKUP(C26,RA!B30:I65,8,0)</f>
        <v>160152.95370000001</v>
      </c>
      <c r="G26" s="16">
        <f t="shared" si="0"/>
        <v>1198317.3912</v>
      </c>
      <c r="H26" s="27">
        <f>RA!J30</f>
        <v>11.7892123520583</v>
      </c>
      <c r="I26" s="20">
        <f>VLOOKUP(B26,RMS!B:D,3,FALSE)</f>
        <v>1358470.3364114999</v>
      </c>
      <c r="J26" s="21">
        <f>VLOOKUP(B26,RMS!B:E,4,FALSE)</f>
        <v>1198317.32629354</v>
      </c>
      <c r="K26" s="22">
        <f t="shared" si="1"/>
        <v>8.4885000251233578E-3</v>
      </c>
      <c r="L26" s="22">
        <f t="shared" si="2"/>
        <v>6.490646000020206E-2</v>
      </c>
      <c r="M26" s="36"/>
    </row>
    <row r="27" spans="1:13" x14ac:dyDescent="0.15">
      <c r="A27" s="40"/>
      <c r="B27" s="12">
        <v>38</v>
      </c>
      <c r="C27" s="37" t="s">
        <v>29</v>
      </c>
      <c r="D27" s="37"/>
      <c r="E27" s="15">
        <f>VLOOKUP(C27,RA!B30:D62,3,0)</f>
        <v>1511718.6063999999</v>
      </c>
      <c r="F27" s="25">
        <f>VLOOKUP(C27,RA!B31:I66,8,0)</f>
        <v>-29370.768</v>
      </c>
      <c r="G27" s="16">
        <f t="shared" si="0"/>
        <v>1541089.3743999999</v>
      </c>
      <c r="H27" s="27">
        <f>RA!J31</f>
        <v>-1.9428726930829701</v>
      </c>
      <c r="I27" s="20">
        <f>VLOOKUP(B27,RMS!B:D,3,FALSE)</f>
        <v>1511718.5607</v>
      </c>
      <c r="J27" s="21">
        <f>VLOOKUP(B27,RMS!B:E,4,FALSE)</f>
        <v>1541089.4254000001</v>
      </c>
      <c r="K27" s="22">
        <f t="shared" si="1"/>
        <v>4.5699999900534749E-2</v>
      </c>
      <c r="L27" s="22">
        <f t="shared" si="2"/>
        <v>-5.1000000210478902E-2</v>
      </c>
      <c r="M27" s="36"/>
    </row>
    <row r="28" spans="1:13" x14ac:dyDescent="0.15">
      <c r="A28" s="40"/>
      <c r="B28" s="12">
        <v>39</v>
      </c>
      <c r="C28" s="37" t="s">
        <v>30</v>
      </c>
      <c r="D28" s="37"/>
      <c r="E28" s="15">
        <f>VLOOKUP(C28,RA!B32:D63,3,0)</f>
        <v>123999.0952</v>
      </c>
      <c r="F28" s="25">
        <f>VLOOKUP(C28,RA!B32:I67,8,0)</f>
        <v>32535.920600000001</v>
      </c>
      <c r="G28" s="16">
        <f t="shared" si="0"/>
        <v>91463.174599999998</v>
      </c>
      <c r="H28" s="27">
        <f>RA!J32</f>
        <v>26.238837104030701</v>
      </c>
      <c r="I28" s="20">
        <f>VLOOKUP(B28,RMS!B:D,3,FALSE)</f>
        <v>123999.033448506</v>
      </c>
      <c r="J28" s="21">
        <f>VLOOKUP(B28,RMS!B:E,4,FALSE)</f>
        <v>91463.1645645924</v>
      </c>
      <c r="K28" s="22">
        <f t="shared" si="1"/>
        <v>6.1751493994961493E-2</v>
      </c>
      <c r="L28" s="22">
        <f t="shared" si="2"/>
        <v>1.0035407598479651E-2</v>
      </c>
      <c r="M28" s="36"/>
    </row>
    <row r="29" spans="1:13" x14ac:dyDescent="0.15">
      <c r="A29" s="40"/>
      <c r="B29" s="12">
        <v>40</v>
      </c>
      <c r="C29" s="37" t="s">
        <v>31</v>
      </c>
      <c r="D29" s="37"/>
      <c r="E29" s="15">
        <f>VLOOKUP(C29,RA!B32:D64,3,0)</f>
        <v>4.1879999999999997</v>
      </c>
      <c r="F29" s="25">
        <f>VLOOKUP(C29,RA!B33:I68,8,0)</f>
        <v>0.6482</v>
      </c>
      <c r="G29" s="16">
        <f t="shared" si="0"/>
        <v>3.5397999999999996</v>
      </c>
      <c r="H29" s="27">
        <f>RA!J33</f>
        <v>15.4775549188157</v>
      </c>
      <c r="I29" s="20">
        <f>VLOOKUP(B29,RMS!B:D,3,FALSE)</f>
        <v>4.1879999999999997</v>
      </c>
      <c r="J29" s="21">
        <f>VLOOKUP(B29,RMS!B:E,4,FALSE)</f>
        <v>3.5398000000000001</v>
      </c>
      <c r="K29" s="22">
        <f t="shared" si="1"/>
        <v>0</v>
      </c>
      <c r="L29" s="22">
        <f t="shared" si="2"/>
        <v>0</v>
      </c>
      <c r="M29" s="36"/>
    </row>
    <row r="30" spans="1:13" x14ac:dyDescent="0.15">
      <c r="A30" s="40"/>
      <c r="B30" s="12">
        <v>41</v>
      </c>
      <c r="C30" s="37" t="s">
        <v>36</v>
      </c>
      <c r="D30" s="37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6"/>
    </row>
    <row r="31" spans="1:13" x14ac:dyDescent="0.15">
      <c r="A31" s="40"/>
      <c r="B31" s="12">
        <v>42</v>
      </c>
      <c r="C31" s="37" t="s">
        <v>32</v>
      </c>
      <c r="D31" s="37"/>
      <c r="E31" s="15">
        <f>VLOOKUP(C31,RA!B34:D66,3,0)</f>
        <v>289935.46990000003</v>
      </c>
      <c r="F31" s="25">
        <f>VLOOKUP(C31,RA!B35:I70,8,0)</f>
        <v>18067.585500000001</v>
      </c>
      <c r="G31" s="16">
        <f t="shared" si="0"/>
        <v>271867.88440000004</v>
      </c>
      <c r="H31" s="27">
        <f>RA!J35</f>
        <v>6.2315885345906796</v>
      </c>
      <c r="I31" s="20">
        <f>VLOOKUP(B31,RMS!B:D,3,FALSE)</f>
        <v>289935.46899999998</v>
      </c>
      <c r="J31" s="21">
        <f>VLOOKUP(B31,RMS!B:E,4,FALSE)</f>
        <v>271867.87520000001</v>
      </c>
      <c r="K31" s="22">
        <f t="shared" si="1"/>
        <v>9.0000004274770617E-4</v>
      </c>
      <c r="L31" s="22">
        <f t="shared" si="2"/>
        <v>9.2000000295229256E-3</v>
      </c>
      <c r="M31" s="36"/>
    </row>
    <row r="32" spans="1:13" x14ac:dyDescent="0.15">
      <c r="A32" s="40"/>
      <c r="B32" s="12">
        <v>71</v>
      </c>
      <c r="C32" s="37" t="s">
        <v>37</v>
      </c>
      <c r="D32" s="37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6"/>
    </row>
    <row r="33" spans="1:13" x14ac:dyDescent="0.15">
      <c r="A33" s="40"/>
      <c r="B33" s="12">
        <v>72</v>
      </c>
      <c r="C33" s="37" t="s">
        <v>38</v>
      </c>
      <c r="D33" s="37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6"/>
    </row>
    <row r="34" spans="1:13" x14ac:dyDescent="0.15">
      <c r="A34" s="40"/>
      <c r="B34" s="12">
        <v>73</v>
      </c>
      <c r="C34" s="37" t="s">
        <v>39</v>
      </c>
      <c r="D34" s="37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6"/>
    </row>
    <row r="35" spans="1:13" x14ac:dyDescent="0.15">
      <c r="A35" s="40"/>
      <c r="B35" s="12">
        <v>75</v>
      </c>
      <c r="C35" s="37" t="s">
        <v>33</v>
      </c>
      <c r="D35" s="37"/>
      <c r="E35" s="15">
        <f>VLOOKUP(C35,RA!B8:D70,3,0)</f>
        <v>350322.23019999999</v>
      </c>
      <c r="F35" s="25">
        <f>VLOOKUP(C35,RA!B8:I74,8,0)</f>
        <v>22688.1528</v>
      </c>
      <c r="G35" s="16">
        <f t="shared" si="0"/>
        <v>327634.07740000001</v>
      </c>
      <c r="H35" s="27">
        <f>RA!J39</f>
        <v>6.4763668543235902</v>
      </c>
      <c r="I35" s="20">
        <f>VLOOKUP(B35,RMS!B:D,3,FALSE)</f>
        <v>350322.23078461498</v>
      </c>
      <c r="J35" s="21">
        <f>VLOOKUP(B35,RMS!B:E,4,FALSE)</f>
        <v>327634.07837606798</v>
      </c>
      <c r="K35" s="22">
        <f t="shared" si="1"/>
        <v>-5.8461498701944947E-4</v>
      </c>
      <c r="L35" s="22">
        <f t="shared" si="2"/>
        <v>-9.7606796771287918E-4</v>
      </c>
      <c r="M35" s="36"/>
    </row>
    <row r="36" spans="1:13" x14ac:dyDescent="0.15">
      <c r="A36" s="40"/>
      <c r="B36" s="12">
        <v>76</v>
      </c>
      <c r="C36" s="37" t="s">
        <v>34</v>
      </c>
      <c r="D36" s="37"/>
      <c r="E36" s="15">
        <f>VLOOKUP(C36,RA!B8:D71,3,0)</f>
        <v>441533.18150000001</v>
      </c>
      <c r="F36" s="25">
        <f>VLOOKUP(C36,RA!B8:I75,8,0)</f>
        <v>27485.115399999999</v>
      </c>
      <c r="G36" s="16">
        <f t="shared" si="0"/>
        <v>414048.0661</v>
      </c>
      <c r="H36" s="27">
        <f>RA!J40</f>
        <v>6.2249263592435096</v>
      </c>
      <c r="I36" s="20">
        <f>VLOOKUP(B36,RMS!B:D,3,FALSE)</f>
        <v>441533.16930512799</v>
      </c>
      <c r="J36" s="21">
        <f>VLOOKUP(B36,RMS!B:E,4,FALSE)</f>
        <v>414048.065299145</v>
      </c>
      <c r="K36" s="22">
        <f t="shared" si="1"/>
        <v>1.2194872018881142E-2</v>
      </c>
      <c r="L36" s="22">
        <f t="shared" si="2"/>
        <v>8.0085499212145805E-4</v>
      </c>
      <c r="M36" s="36"/>
    </row>
    <row r="37" spans="1:13" x14ac:dyDescent="0.15">
      <c r="A37" s="40"/>
      <c r="B37" s="12">
        <v>77</v>
      </c>
      <c r="C37" s="37" t="s">
        <v>40</v>
      </c>
      <c r="D37" s="37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6"/>
    </row>
    <row r="38" spans="1:13" x14ac:dyDescent="0.15">
      <c r="A38" s="40"/>
      <c r="B38" s="12">
        <v>78</v>
      </c>
      <c r="C38" s="37" t="s">
        <v>41</v>
      </c>
      <c r="D38" s="37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6"/>
    </row>
    <row r="39" spans="1:13" s="34" customFormat="1" x14ac:dyDescent="0.15">
      <c r="A39" s="40"/>
      <c r="B39" s="12">
        <v>9101</v>
      </c>
      <c r="C39" s="37" t="s">
        <v>72</v>
      </c>
      <c r="D39" s="37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6"/>
    </row>
    <row r="40" spans="1:13" x14ac:dyDescent="0.15">
      <c r="A40" s="40"/>
      <c r="B40" s="12">
        <v>99</v>
      </c>
      <c r="C40" s="37" t="s">
        <v>35</v>
      </c>
      <c r="D40" s="37"/>
      <c r="E40" s="15">
        <f>VLOOKUP(C40,RA!B8:D74,3,0)</f>
        <v>31835.693200000002</v>
      </c>
      <c r="F40" s="25">
        <f>VLOOKUP(C40,RA!B8:I78,8,0)</f>
        <v>4536.8833999999997</v>
      </c>
      <c r="G40" s="16">
        <f t="shared" si="0"/>
        <v>27298.809800000003</v>
      </c>
      <c r="H40" s="27">
        <f>RA!J43</f>
        <v>0</v>
      </c>
      <c r="I40" s="20">
        <f>VLOOKUP(B40,RMS!B:D,3,FALSE)</f>
        <v>31835.692307692301</v>
      </c>
      <c r="J40" s="21">
        <f>VLOOKUP(B40,RMS!B:E,4,FALSE)</f>
        <v>27298.811965812001</v>
      </c>
      <c r="K40" s="22">
        <f t="shared" si="1"/>
        <v>8.9230770026915707E-4</v>
      </c>
      <c r="L40" s="22">
        <f t="shared" si="2"/>
        <v>-2.1658119985659141E-3</v>
      </c>
      <c r="M40" s="36"/>
    </row>
  </sheetData>
  <mergeCells count="40">
    <mergeCell ref="C38:D38"/>
    <mergeCell ref="C29:D29"/>
    <mergeCell ref="C27:D27"/>
    <mergeCell ref="C28:D28"/>
    <mergeCell ref="C23:D23"/>
    <mergeCell ref="C24:D24"/>
    <mergeCell ref="C25:D25"/>
    <mergeCell ref="C26:D26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W44"/>
    </sheetView>
  </sheetViews>
  <sheetFormatPr defaultRowHeight="11.25" x14ac:dyDescent="0.15"/>
  <cols>
    <col min="1" max="1" width="7.75" style="35" customWidth="1"/>
    <col min="2" max="3" width="9" style="35"/>
    <col min="4" max="4" width="11.5" style="35" bestFit="1" customWidth="1"/>
    <col min="5" max="5" width="10.5" style="35" bestFit="1" customWidth="1"/>
    <col min="6" max="7" width="12.25" style="35" bestFit="1" customWidth="1"/>
    <col min="8" max="8" width="9" style="35"/>
    <col min="9" max="9" width="12.25" style="35" bestFit="1" customWidth="1"/>
    <col min="10" max="10" width="9" style="35"/>
    <col min="11" max="11" width="12.25" style="35" bestFit="1" customWidth="1"/>
    <col min="12" max="12" width="10.5" style="35" bestFit="1" customWidth="1"/>
    <col min="13" max="13" width="12.25" style="35" bestFit="1" customWidth="1"/>
    <col min="14" max="15" width="13.875" style="35" bestFit="1" customWidth="1"/>
    <col min="16" max="17" width="9.25" style="35" bestFit="1" customWidth="1"/>
    <col min="18" max="18" width="10.5" style="35" bestFit="1" customWidth="1"/>
    <col min="19" max="20" width="9" style="35"/>
    <col min="21" max="21" width="10.5" style="35" bestFit="1" customWidth="1"/>
    <col min="22" max="22" width="36" style="35" bestFit="1" customWidth="1"/>
    <col min="23" max="16384" width="9" style="35"/>
  </cols>
  <sheetData>
    <row r="1" spans="1:23" ht="12.75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56" t="s">
        <v>47</v>
      </c>
      <c r="W1" s="45"/>
    </row>
    <row r="2" spans="1:23" ht="12.75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56"/>
      <c r="W2" s="45"/>
    </row>
    <row r="3" spans="1:23" ht="23.25" thickBot="1" x14ac:dyDescent="0.2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57" t="s">
        <v>48</v>
      </c>
      <c r="W3" s="45"/>
    </row>
    <row r="4" spans="1:23" ht="15" thickTop="1" thickBo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55"/>
      <c r="W4" s="45"/>
    </row>
    <row r="5" spans="1:23" ht="15" thickTop="1" thickBot="1" x14ac:dyDescent="0.25">
      <c r="A5" s="58"/>
      <c r="B5" s="59"/>
      <c r="C5" s="60"/>
      <c r="D5" s="61" t="s">
        <v>0</v>
      </c>
      <c r="E5" s="61" t="s">
        <v>60</v>
      </c>
      <c r="F5" s="61" t="s">
        <v>61</v>
      </c>
      <c r="G5" s="61" t="s">
        <v>49</v>
      </c>
      <c r="H5" s="61" t="s">
        <v>50</v>
      </c>
      <c r="I5" s="61" t="s">
        <v>1</v>
      </c>
      <c r="J5" s="61" t="s">
        <v>2</v>
      </c>
      <c r="K5" s="61" t="s">
        <v>51</v>
      </c>
      <c r="L5" s="61" t="s">
        <v>52</v>
      </c>
      <c r="M5" s="61" t="s">
        <v>53</v>
      </c>
      <c r="N5" s="61" t="s">
        <v>54</v>
      </c>
      <c r="O5" s="61" t="s">
        <v>55</v>
      </c>
      <c r="P5" s="61" t="s">
        <v>62</v>
      </c>
      <c r="Q5" s="61" t="s">
        <v>63</v>
      </c>
      <c r="R5" s="61" t="s">
        <v>56</v>
      </c>
      <c r="S5" s="61" t="s">
        <v>57</v>
      </c>
      <c r="T5" s="61" t="s">
        <v>58</v>
      </c>
      <c r="U5" s="62" t="s">
        <v>59</v>
      </c>
      <c r="V5" s="55"/>
      <c r="W5" s="55"/>
    </row>
    <row r="6" spans="1:23" ht="14.25" thickBot="1" x14ac:dyDescent="0.2">
      <c r="A6" s="63" t="s">
        <v>3</v>
      </c>
      <c r="B6" s="46" t="s">
        <v>4</v>
      </c>
      <c r="C6" s="47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4"/>
      <c r="V6" s="55"/>
      <c r="W6" s="55"/>
    </row>
    <row r="7" spans="1:23" ht="14.25" thickBot="1" x14ac:dyDescent="0.2">
      <c r="A7" s="48" t="s">
        <v>5</v>
      </c>
      <c r="B7" s="49"/>
      <c r="C7" s="50"/>
      <c r="D7" s="65">
        <v>24551242.2401</v>
      </c>
      <c r="E7" s="65">
        <v>28547292</v>
      </c>
      <c r="F7" s="66">
        <v>86.002000610425696</v>
      </c>
      <c r="G7" s="65">
        <v>15626856.0877</v>
      </c>
      <c r="H7" s="66">
        <v>57.109287385224299</v>
      </c>
      <c r="I7" s="65">
        <v>1534785.97</v>
      </c>
      <c r="J7" s="66">
        <v>6.2513576909489599</v>
      </c>
      <c r="K7" s="65">
        <v>1731829.2683000001</v>
      </c>
      <c r="L7" s="66">
        <v>11.082390844202701</v>
      </c>
      <c r="M7" s="66">
        <v>-0.113777554119652</v>
      </c>
      <c r="N7" s="65">
        <v>100832904.8163</v>
      </c>
      <c r="O7" s="65">
        <v>4871157088.4393997</v>
      </c>
      <c r="P7" s="65">
        <v>1134476</v>
      </c>
      <c r="Q7" s="65">
        <v>1012898</v>
      </c>
      <c r="R7" s="66">
        <v>12.0029854931099</v>
      </c>
      <c r="S7" s="65">
        <v>21.641041538208</v>
      </c>
      <c r="T7" s="65">
        <v>21.0816639646835</v>
      </c>
      <c r="U7" s="67">
        <v>2.5847996850652701</v>
      </c>
      <c r="V7" s="55"/>
      <c r="W7" s="55"/>
    </row>
    <row r="8" spans="1:23" ht="14.25" thickBot="1" x14ac:dyDescent="0.2">
      <c r="A8" s="51">
        <v>41887</v>
      </c>
      <c r="B8" s="41" t="s">
        <v>6</v>
      </c>
      <c r="C8" s="42"/>
      <c r="D8" s="68">
        <v>690169.12710000004</v>
      </c>
      <c r="E8" s="68">
        <v>887307</v>
      </c>
      <c r="F8" s="69">
        <v>77.782450392028906</v>
      </c>
      <c r="G8" s="68">
        <v>590964.59030000004</v>
      </c>
      <c r="H8" s="69">
        <v>16.7868834154072</v>
      </c>
      <c r="I8" s="68">
        <v>174043.3976</v>
      </c>
      <c r="J8" s="69">
        <v>25.217499706384601</v>
      </c>
      <c r="K8" s="68">
        <v>122600.0932</v>
      </c>
      <c r="L8" s="69">
        <v>20.745759595809702</v>
      </c>
      <c r="M8" s="69">
        <v>0.41960249015536599</v>
      </c>
      <c r="N8" s="68">
        <v>3613212.3708000001</v>
      </c>
      <c r="O8" s="68">
        <v>184717684.22839999</v>
      </c>
      <c r="P8" s="68">
        <v>27601</v>
      </c>
      <c r="Q8" s="68">
        <v>27706</v>
      </c>
      <c r="R8" s="69">
        <v>-0.37897928246589702</v>
      </c>
      <c r="S8" s="68">
        <v>25.005221807180899</v>
      </c>
      <c r="T8" s="68">
        <v>25.4675945643543</v>
      </c>
      <c r="U8" s="70">
        <v>-1.84910480194424</v>
      </c>
      <c r="V8" s="55"/>
      <c r="W8" s="55"/>
    </row>
    <row r="9" spans="1:23" ht="12" customHeight="1" thickBot="1" x14ac:dyDescent="0.2">
      <c r="A9" s="52"/>
      <c r="B9" s="41" t="s">
        <v>7</v>
      </c>
      <c r="C9" s="42"/>
      <c r="D9" s="68">
        <v>125081.6989</v>
      </c>
      <c r="E9" s="68">
        <v>167942</v>
      </c>
      <c r="F9" s="69">
        <v>74.479105226804506</v>
      </c>
      <c r="G9" s="68">
        <v>95604.086299999995</v>
      </c>
      <c r="H9" s="69">
        <v>30.833004885901001</v>
      </c>
      <c r="I9" s="68">
        <v>27160.4761</v>
      </c>
      <c r="J9" s="69">
        <v>21.7141886773653</v>
      </c>
      <c r="K9" s="68">
        <v>13464.7428</v>
      </c>
      <c r="L9" s="69">
        <v>14.083856999321601</v>
      </c>
      <c r="M9" s="69">
        <v>1.0171552107181701</v>
      </c>
      <c r="N9" s="68">
        <v>785616.88800000004</v>
      </c>
      <c r="O9" s="68">
        <v>32853257.101199999</v>
      </c>
      <c r="P9" s="68">
        <v>7131</v>
      </c>
      <c r="Q9" s="68">
        <v>7023</v>
      </c>
      <c r="R9" s="69">
        <v>1.5378043571123501</v>
      </c>
      <c r="S9" s="68">
        <v>17.540555167578201</v>
      </c>
      <c r="T9" s="68">
        <v>16.850259191228801</v>
      </c>
      <c r="U9" s="70">
        <v>3.9354283245566699</v>
      </c>
      <c r="V9" s="55"/>
      <c r="W9" s="55"/>
    </row>
    <row r="10" spans="1:23" ht="14.25" thickBot="1" x14ac:dyDescent="0.2">
      <c r="A10" s="52"/>
      <c r="B10" s="41" t="s">
        <v>8</v>
      </c>
      <c r="C10" s="42"/>
      <c r="D10" s="68">
        <v>147768.84270000001</v>
      </c>
      <c r="E10" s="68">
        <v>213355</v>
      </c>
      <c r="F10" s="69">
        <v>69.259610836399403</v>
      </c>
      <c r="G10" s="68">
        <v>93210.951499999996</v>
      </c>
      <c r="H10" s="69">
        <v>58.531632090463098</v>
      </c>
      <c r="I10" s="68">
        <v>35085.191099999996</v>
      </c>
      <c r="J10" s="69">
        <v>23.743294228290001</v>
      </c>
      <c r="K10" s="68">
        <v>21586.280900000002</v>
      </c>
      <c r="L10" s="69">
        <v>23.1585243500062</v>
      </c>
      <c r="M10" s="69">
        <v>0.62534673121945705</v>
      </c>
      <c r="N10" s="68">
        <v>626522.85259999998</v>
      </c>
      <c r="O10" s="68">
        <v>47125966.829800002</v>
      </c>
      <c r="P10" s="68">
        <v>100005</v>
      </c>
      <c r="Q10" s="68">
        <v>88607</v>
      </c>
      <c r="R10" s="69">
        <v>12.8635435123636</v>
      </c>
      <c r="S10" s="68">
        <v>1.47761454627269</v>
      </c>
      <c r="T10" s="68">
        <v>1.3362922139334401</v>
      </c>
      <c r="U10" s="70">
        <v>9.56422178542695</v>
      </c>
      <c r="V10" s="55"/>
      <c r="W10" s="55"/>
    </row>
    <row r="11" spans="1:23" ht="14.25" thickBot="1" x14ac:dyDescent="0.2">
      <c r="A11" s="52"/>
      <c r="B11" s="41" t="s">
        <v>9</v>
      </c>
      <c r="C11" s="42"/>
      <c r="D11" s="68">
        <v>61069.997799999997</v>
      </c>
      <c r="E11" s="68">
        <v>71797</v>
      </c>
      <c r="F11" s="69">
        <v>85.059261250470101</v>
      </c>
      <c r="G11" s="68">
        <v>51728.940699999999</v>
      </c>
      <c r="H11" s="69">
        <v>18.057700338719702</v>
      </c>
      <c r="I11" s="68">
        <v>13005.009700000001</v>
      </c>
      <c r="J11" s="69">
        <v>21.295251626814402</v>
      </c>
      <c r="K11" s="68">
        <v>10833.641799999999</v>
      </c>
      <c r="L11" s="69">
        <v>20.943096172854698</v>
      </c>
      <c r="M11" s="69">
        <v>0.20042825303675799</v>
      </c>
      <c r="N11" s="68">
        <v>290675.28340000001</v>
      </c>
      <c r="O11" s="68">
        <v>19063459.046999998</v>
      </c>
      <c r="P11" s="68">
        <v>2778</v>
      </c>
      <c r="Q11" s="68">
        <v>2767</v>
      </c>
      <c r="R11" s="69">
        <v>0.39754246476329003</v>
      </c>
      <c r="S11" s="68">
        <v>21.983440532757399</v>
      </c>
      <c r="T11" s="68">
        <v>21.127520599927699</v>
      </c>
      <c r="U11" s="70">
        <v>3.8934757803459399</v>
      </c>
      <c r="V11" s="55"/>
      <c r="W11" s="55"/>
    </row>
    <row r="12" spans="1:23" ht="14.25" thickBot="1" x14ac:dyDescent="0.2">
      <c r="A12" s="52"/>
      <c r="B12" s="41" t="s">
        <v>10</v>
      </c>
      <c r="C12" s="42"/>
      <c r="D12" s="68">
        <v>184112.98920000001</v>
      </c>
      <c r="E12" s="68">
        <v>199825</v>
      </c>
      <c r="F12" s="69">
        <v>92.137114575253307</v>
      </c>
      <c r="G12" s="68">
        <v>280120.96909999999</v>
      </c>
      <c r="H12" s="69">
        <v>-34.273756873133699</v>
      </c>
      <c r="I12" s="68">
        <v>20513.2212</v>
      </c>
      <c r="J12" s="69">
        <v>11.1416480114375</v>
      </c>
      <c r="K12" s="68">
        <v>27624.4977</v>
      </c>
      <c r="L12" s="69">
        <v>9.8616314904074098</v>
      </c>
      <c r="M12" s="69">
        <v>-0.25742645449079099</v>
      </c>
      <c r="N12" s="68">
        <v>945065.125</v>
      </c>
      <c r="O12" s="68">
        <v>57399882.195</v>
      </c>
      <c r="P12" s="68">
        <v>2226</v>
      </c>
      <c r="Q12" s="68">
        <v>2093</v>
      </c>
      <c r="R12" s="69">
        <v>6.3545150501672198</v>
      </c>
      <c r="S12" s="68">
        <v>82.710237735849105</v>
      </c>
      <c r="T12" s="68">
        <v>81.700871476349704</v>
      </c>
      <c r="U12" s="70">
        <v>1.2203643552844301</v>
      </c>
      <c r="V12" s="55"/>
      <c r="W12" s="55"/>
    </row>
    <row r="13" spans="1:23" ht="14.25" thickBot="1" x14ac:dyDescent="0.2">
      <c r="A13" s="52"/>
      <c r="B13" s="41" t="s">
        <v>11</v>
      </c>
      <c r="C13" s="42"/>
      <c r="D13" s="68">
        <v>284420.09869999997</v>
      </c>
      <c r="E13" s="68">
        <v>340558</v>
      </c>
      <c r="F13" s="69">
        <v>83.515905866254798</v>
      </c>
      <c r="G13" s="68">
        <v>308530.43910000002</v>
      </c>
      <c r="H13" s="69">
        <v>-7.8145742994860399</v>
      </c>
      <c r="I13" s="68">
        <v>68097.892099999997</v>
      </c>
      <c r="J13" s="69">
        <v>23.942714460495299</v>
      </c>
      <c r="K13" s="68">
        <v>79026.253100000002</v>
      </c>
      <c r="L13" s="69">
        <v>25.613762237049901</v>
      </c>
      <c r="M13" s="69">
        <v>-0.13828772808159401</v>
      </c>
      <c r="N13" s="68">
        <v>1438393.7993000001</v>
      </c>
      <c r="O13" s="68">
        <v>91577536.048899993</v>
      </c>
      <c r="P13" s="68">
        <v>12471</v>
      </c>
      <c r="Q13" s="68">
        <v>12381</v>
      </c>
      <c r="R13" s="69">
        <v>0.72692028107583795</v>
      </c>
      <c r="S13" s="68">
        <v>22.8065190201267</v>
      </c>
      <c r="T13" s="68">
        <v>22.989798457313601</v>
      </c>
      <c r="U13" s="70">
        <v>-0.80362740594120896</v>
      </c>
      <c r="V13" s="55"/>
      <c r="W13" s="55"/>
    </row>
    <row r="14" spans="1:23" ht="14.25" thickBot="1" x14ac:dyDescent="0.2">
      <c r="A14" s="52"/>
      <c r="B14" s="41" t="s">
        <v>12</v>
      </c>
      <c r="C14" s="42"/>
      <c r="D14" s="68">
        <v>188264.89809999999</v>
      </c>
      <c r="E14" s="68">
        <v>207423</v>
      </c>
      <c r="F14" s="69">
        <v>90.763752380401399</v>
      </c>
      <c r="G14" s="68">
        <v>255549.36319999999</v>
      </c>
      <c r="H14" s="69">
        <v>-26.3293417199171</v>
      </c>
      <c r="I14" s="68">
        <v>36505.6031</v>
      </c>
      <c r="J14" s="69">
        <v>19.390552072330301</v>
      </c>
      <c r="K14" s="68">
        <v>46195.108099999998</v>
      </c>
      <c r="L14" s="69">
        <v>18.076784665609399</v>
      </c>
      <c r="M14" s="69">
        <v>-0.209751755078153</v>
      </c>
      <c r="N14" s="68">
        <v>733924.21719999996</v>
      </c>
      <c r="O14" s="68">
        <v>43783527.790200002</v>
      </c>
      <c r="P14" s="68">
        <v>3532</v>
      </c>
      <c r="Q14" s="68">
        <v>2561</v>
      </c>
      <c r="R14" s="69">
        <v>37.914877001171398</v>
      </c>
      <c r="S14" s="68">
        <v>53.3026325311438</v>
      </c>
      <c r="T14" s="68">
        <v>50.406110113236998</v>
      </c>
      <c r="U14" s="70">
        <v>5.4341076235107799</v>
      </c>
      <c r="V14" s="55"/>
      <c r="W14" s="55"/>
    </row>
    <row r="15" spans="1:23" ht="14.25" thickBot="1" x14ac:dyDescent="0.2">
      <c r="A15" s="52"/>
      <c r="B15" s="41" t="s">
        <v>13</v>
      </c>
      <c r="C15" s="42"/>
      <c r="D15" s="68">
        <v>95493.997099999993</v>
      </c>
      <c r="E15" s="68">
        <v>105402</v>
      </c>
      <c r="F15" s="69">
        <v>90.599796113925706</v>
      </c>
      <c r="G15" s="68">
        <v>136738.37210000001</v>
      </c>
      <c r="H15" s="69">
        <v>-30.162985244432299</v>
      </c>
      <c r="I15" s="68">
        <v>15769.553599999999</v>
      </c>
      <c r="J15" s="69">
        <v>16.513659579550701</v>
      </c>
      <c r="K15" s="68">
        <v>25814.8158</v>
      </c>
      <c r="L15" s="69">
        <v>18.8789842993897</v>
      </c>
      <c r="M15" s="69">
        <v>-0.38912778916671598</v>
      </c>
      <c r="N15" s="68">
        <v>573843.33479999995</v>
      </c>
      <c r="O15" s="68">
        <v>34279422.233000003</v>
      </c>
      <c r="P15" s="68">
        <v>3648</v>
      </c>
      <c r="Q15" s="68">
        <v>3557</v>
      </c>
      <c r="R15" s="69">
        <v>2.5583356761315699</v>
      </c>
      <c r="S15" s="68">
        <v>26.177082538377199</v>
      </c>
      <c r="T15" s="68">
        <v>23.953976637616002</v>
      </c>
      <c r="U15" s="70">
        <v>8.4925655771685697</v>
      </c>
      <c r="V15" s="55"/>
      <c r="W15" s="55"/>
    </row>
    <row r="16" spans="1:23" ht="14.25" thickBot="1" x14ac:dyDescent="0.2">
      <c r="A16" s="52"/>
      <c r="B16" s="41" t="s">
        <v>14</v>
      </c>
      <c r="C16" s="42"/>
      <c r="D16" s="68">
        <v>1347137.7178</v>
      </c>
      <c r="E16" s="68">
        <v>1249389</v>
      </c>
      <c r="F16" s="69">
        <v>107.823721659147</v>
      </c>
      <c r="G16" s="68">
        <v>567203.20620000002</v>
      </c>
      <c r="H16" s="69">
        <v>137.50530728223501</v>
      </c>
      <c r="I16" s="68">
        <v>-9692.2754999999997</v>
      </c>
      <c r="J16" s="69">
        <v>-0.71947176386898104</v>
      </c>
      <c r="K16" s="68">
        <v>45345.387600000002</v>
      </c>
      <c r="L16" s="69">
        <v>7.99455770072126</v>
      </c>
      <c r="M16" s="69">
        <v>-1.2137433598648999</v>
      </c>
      <c r="N16" s="68">
        <v>6051535.7344000004</v>
      </c>
      <c r="O16" s="68">
        <v>254031603.96540001</v>
      </c>
      <c r="P16" s="68">
        <v>57231</v>
      </c>
      <c r="Q16" s="68">
        <v>49579</v>
      </c>
      <c r="R16" s="69">
        <v>15.4339538917687</v>
      </c>
      <c r="S16" s="68">
        <v>23.5386017682724</v>
      </c>
      <c r="T16" s="68">
        <v>24.987562584965399</v>
      </c>
      <c r="U16" s="70">
        <v>-6.1556792156024098</v>
      </c>
      <c r="V16" s="55"/>
      <c r="W16" s="55"/>
    </row>
    <row r="17" spans="1:23" ht="12" thickBot="1" x14ac:dyDescent="0.2">
      <c r="A17" s="52"/>
      <c r="B17" s="41" t="s">
        <v>15</v>
      </c>
      <c r="C17" s="42"/>
      <c r="D17" s="68">
        <v>3721673.5082</v>
      </c>
      <c r="E17" s="68">
        <v>2425142</v>
      </c>
      <c r="F17" s="69">
        <v>153.46208626958801</v>
      </c>
      <c r="G17" s="68">
        <v>762784.97349999996</v>
      </c>
      <c r="H17" s="69">
        <v>387.90598104250699</v>
      </c>
      <c r="I17" s="68">
        <v>-251766.85140000001</v>
      </c>
      <c r="J17" s="69">
        <v>-6.7648828099853402</v>
      </c>
      <c r="K17" s="68">
        <v>61704.880700000002</v>
      </c>
      <c r="L17" s="69">
        <v>8.0894200651161601</v>
      </c>
      <c r="M17" s="69">
        <v>-5.0801772654589996</v>
      </c>
      <c r="N17" s="68">
        <v>10710780.1757</v>
      </c>
      <c r="O17" s="68">
        <v>246849402.2306</v>
      </c>
      <c r="P17" s="68">
        <v>44557</v>
      </c>
      <c r="Q17" s="68">
        <v>30024</v>
      </c>
      <c r="R17" s="69">
        <v>48.404609645616802</v>
      </c>
      <c r="S17" s="68">
        <v>83.526124025405693</v>
      </c>
      <c r="T17" s="68">
        <v>82.187117132960296</v>
      </c>
      <c r="U17" s="70">
        <v>1.6030995189457999</v>
      </c>
      <c r="V17" s="54"/>
      <c r="W17" s="54"/>
    </row>
    <row r="18" spans="1:23" ht="12" thickBot="1" x14ac:dyDescent="0.2">
      <c r="A18" s="52"/>
      <c r="B18" s="41" t="s">
        <v>16</v>
      </c>
      <c r="C18" s="42"/>
      <c r="D18" s="68">
        <v>1909283.4147000001</v>
      </c>
      <c r="E18" s="68">
        <v>2379384</v>
      </c>
      <c r="F18" s="69">
        <v>80.242760928879093</v>
      </c>
      <c r="G18" s="68">
        <v>1414367.3785999999</v>
      </c>
      <c r="H18" s="69">
        <v>34.992042632508202</v>
      </c>
      <c r="I18" s="68">
        <v>272101.23310000001</v>
      </c>
      <c r="J18" s="69">
        <v>14.251484667233401</v>
      </c>
      <c r="K18" s="68">
        <v>219702.8291</v>
      </c>
      <c r="L18" s="69">
        <v>15.5336465209959</v>
      </c>
      <c r="M18" s="69">
        <v>0.23849671947624501</v>
      </c>
      <c r="N18" s="68">
        <v>7553407.2714</v>
      </c>
      <c r="O18" s="68">
        <v>588737902.74759996</v>
      </c>
      <c r="P18" s="68">
        <v>89310</v>
      </c>
      <c r="Q18" s="68">
        <v>74149</v>
      </c>
      <c r="R18" s="69">
        <v>20.446668195120601</v>
      </c>
      <c r="S18" s="68">
        <v>21.378159385287201</v>
      </c>
      <c r="T18" s="68">
        <v>19.792829440720698</v>
      </c>
      <c r="U18" s="70">
        <v>7.4156521896714001</v>
      </c>
      <c r="V18" s="54"/>
      <c r="W18" s="54"/>
    </row>
    <row r="19" spans="1:23" ht="12" thickBot="1" x14ac:dyDescent="0.2">
      <c r="A19" s="52"/>
      <c r="B19" s="41" t="s">
        <v>17</v>
      </c>
      <c r="C19" s="42"/>
      <c r="D19" s="68">
        <v>728824.0085</v>
      </c>
      <c r="E19" s="68">
        <v>1099677</v>
      </c>
      <c r="F19" s="69">
        <v>66.276189144630706</v>
      </c>
      <c r="G19" s="68">
        <v>512849.07079999999</v>
      </c>
      <c r="H19" s="69">
        <v>42.112767673166999</v>
      </c>
      <c r="I19" s="68">
        <v>58312.276700000002</v>
      </c>
      <c r="J19" s="69">
        <v>8.0008720925663592</v>
      </c>
      <c r="K19" s="68">
        <v>43955.779199999997</v>
      </c>
      <c r="L19" s="69">
        <v>8.5708996472261898</v>
      </c>
      <c r="M19" s="69">
        <v>0.32661228537611697</v>
      </c>
      <c r="N19" s="68">
        <v>3211732.4254000001</v>
      </c>
      <c r="O19" s="68">
        <v>185290459.96990001</v>
      </c>
      <c r="P19" s="68">
        <v>14474</v>
      </c>
      <c r="Q19" s="68">
        <v>12312</v>
      </c>
      <c r="R19" s="69">
        <v>17.560103963612701</v>
      </c>
      <c r="S19" s="68">
        <v>50.354014681497901</v>
      </c>
      <c r="T19" s="68">
        <v>49.278648188758901</v>
      </c>
      <c r="U19" s="70">
        <v>2.13561222385324</v>
      </c>
      <c r="V19" s="54"/>
      <c r="W19" s="54"/>
    </row>
    <row r="20" spans="1:23" ht="12" thickBot="1" x14ac:dyDescent="0.2">
      <c r="A20" s="52"/>
      <c r="B20" s="41" t="s">
        <v>18</v>
      </c>
      <c r="C20" s="42"/>
      <c r="D20" s="68">
        <v>1709612.5016999999</v>
      </c>
      <c r="E20" s="68">
        <v>1637539</v>
      </c>
      <c r="F20" s="69">
        <v>104.401330392742</v>
      </c>
      <c r="G20" s="68">
        <v>972968.69850000006</v>
      </c>
      <c r="H20" s="69">
        <v>75.710945720624395</v>
      </c>
      <c r="I20" s="68">
        <v>65828.727199999994</v>
      </c>
      <c r="J20" s="69">
        <v>3.8505057218838399</v>
      </c>
      <c r="K20" s="68">
        <v>35425.629000000001</v>
      </c>
      <c r="L20" s="69">
        <v>3.6409834205987099</v>
      </c>
      <c r="M20" s="69">
        <v>0.858223242839245</v>
      </c>
      <c r="N20" s="68">
        <v>7002790.0608000001</v>
      </c>
      <c r="O20" s="68">
        <v>278325458.70289999</v>
      </c>
      <c r="P20" s="68">
        <v>49350</v>
      </c>
      <c r="Q20" s="68">
        <v>47050</v>
      </c>
      <c r="R20" s="69">
        <v>4.8884165781083899</v>
      </c>
      <c r="S20" s="68">
        <v>34.642603884498499</v>
      </c>
      <c r="T20" s="68">
        <v>37.452858612114802</v>
      </c>
      <c r="U20" s="70">
        <v>-8.1121348065691805</v>
      </c>
      <c r="V20" s="54"/>
      <c r="W20" s="54"/>
    </row>
    <row r="21" spans="1:23" ht="12" thickBot="1" x14ac:dyDescent="0.2">
      <c r="A21" s="52"/>
      <c r="B21" s="41" t="s">
        <v>19</v>
      </c>
      <c r="C21" s="42"/>
      <c r="D21" s="68">
        <v>433369.8273</v>
      </c>
      <c r="E21" s="68">
        <v>517956</v>
      </c>
      <c r="F21" s="69">
        <v>83.669235861733398</v>
      </c>
      <c r="G21" s="68">
        <v>350068.38760000002</v>
      </c>
      <c r="H21" s="69">
        <v>23.795761814169602</v>
      </c>
      <c r="I21" s="68">
        <v>44889.248699999996</v>
      </c>
      <c r="J21" s="69">
        <v>10.3581850586302</v>
      </c>
      <c r="K21" s="68">
        <v>40109.298999999999</v>
      </c>
      <c r="L21" s="69">
        <v>11.4575609854353</v>
      </c>
      <c r="M21" s="69">
        <v>0.119173104969997</v>
      </c>
      <c r="N21" s="68">
        <v>1786776.4039</v>
      </c>
      <c r="O21" s="68">
        <v>110411361.87379999</v>
      </c>
      <c r="P21" s="68">
        <v>32378</v>
      </c>
      <c r="Q21" s="68">
        <v>28935</v>
      </c>
      <c r="R21" s="69">
        <v>11.899084154138601</v>
      </c>
      <c r="S21" s="68">
        <v>13.384700330471301</v>
      </c>
      <c r="T21" s="68">
        <v>12.5027256125799</v>
      </c>
      <c r="U21" s="70">
        <v>6.58942446312005</v>
      </c>
      <c r="V21" s="54"/>
      <c r="W21" s="54"/>
    </row>
    <row r="22" spans="1:23" ht="12" thickBot="1" x14ac:dyDescent="0.2">
      <c r="A22" s="52"/>
      <c r="B22" s="41" t="s">
        <v>20</v>
      </c>
      <c r="C22" s="42"/>
      <c r="D22" s="68">
        <v>1329624.6207000001</v>
      </c>
      <c r="E22" s="68">
        <v>1691935</v>
      </c>
      <c r="F22" s="69">
        <v>78.586034374842995</v>
      </c>
      <c r="G22" s="68">
        <v>889146.20380000002</v>
      </c>
      <c r="H22" s="69">
        <v>49.5394812481344</v>
      </c>
      <c r="I22" s="68">
        <v>112000.38099999999</v>
      </c>
      <c r="J22" s="69">
        <v>8.4234587158167802</v>
      </c>
      <c r="K22" s="68">
        <v>119453.424</v>
      </c>
      <c r="L22" s="69">
        <v>13.434621155607999</v>
      </c>
      <c r="M22" s="69">
        <v>-6.2392878750800997E-2</v>
      </c>
      <c r="N22" s="68">
        <v>5998072.6361999996</v>
      </c>
      <c r="O22" s="68">
        <v>341471709.97350001</v>
      </c>
      <c r="P22" s="68">
        <v>78000</v>
      </c>
      <c r="Q22" s="68">
        <v>70466</v>
      </c>
      <c r="R22" s="69">
        <v>10.6916810944285</v>
      </c>
      <c r="S22" s="68">
        <v>17.046469496153801</v>
      </c>
      <c r="T22" s="68">
        <v>16.465299794227001</v>
      </c>
      <c r="U22" s="70">
        <v>3.40932591383788</v>
      </c>
      <c r="V22" s="54"/>
      <c r="W22" s="54"/>
    </row>
    <row r="23" spans="1:23" ht="12" thickBot="1" x14ac:dyDescent="0.2">
      <c r="A23" s="52"/>
      <c r="B23" s="41" t="s">
        <v>21</v>
      </c>
      <c r="C23" s="42"/>
      <c r="D23" s="68">
        <v>3096179.0935</v>
      </c>
      <c r="E23" s="68">
        <v>3884991</v>
      </c>
      <c r="F23" s="69">
        <v>79.695914186159001</v>
      </c>
      <c r="G23" s="68">
        <v>2379998.8341999999</v>
      </c>
      <c r="H23" s="69">
        <v>30.091622273450898</v>
      </c>
      <c r="I23" s="68">
        <v>183600.4351</v>
      </c>
      <c r="J23" s="69">
        <v>5.9299035861796199</v>
      </c>
      <c r="K23" s="68">
        <v>103082.5622</v>
      </c>
      <c r="L23" s="69">
        <v>4.3312022139981297</v>
      </c>
      <c r="M23" s="69">
        <v>0.78110081066650106</v>
      </c>
      <c r="N23" s="68">
        <v>15536772.9849</v>
      </c>
      <c r="O23" s="68">
        <v>715716937.2342</v>
      </c>
      <c r="P23" s="68">
        <v>91833</v>
      </c>
      <c r="Q23" s="68">
        <v>88888</v>
      </c>
      <c r="R23" s="69">
        <v>3.3131581315813099</v>
      </c>
      <c r="S23" s="68">
        <v>33.7153212189518</v>
      </c>
      <c r="T23" s="68">
        <v>35.408001696516997</v>
      </c>
      <c r="U23" s="70">
        <v>-5.0205082329563897</v>
      </c>
      <c r="V23" s="54"/>
      <c r="W23" s="54"/>
    </row>
    <row r="24" spans="1:23" ht="12" thickBot="1" x14ac:dyDescent="0.2">
      <c r="A24" s="52"/>
      <c r="B24" s="41" t="s">
        <v>22</v>
      </c>
      <c r="C24" s="42"/>
      <c r="D24" s="68">
        <v>402320.29930000001</v>
      </c>
      <c r="E24" s="68">
        <v>405378</v>
      </c>
      <c r="F24" s="69">
        <v>99.245716171079806</v>
      </c>
      <c r="G24" s="68">
        <v>306535.43890000001</v>
      </c>
      <c r="H24" s="69">
        <v>31.247564961403199</v>
      </c>
      <c r="I24" s="68">
        <v>61256.637199999997</v>
      </c>
      <c r="J24" s="69">
        <v>15.225838046596399</v>
      </c>
      <c r="K24" s="68">
        <v>47510.762300000002</v>
      </c>
      <c r="L24" s="69">
        <v>15.499272276801699</v>
      </c>
      <c r="M24" s="69">
        <v>0.28932128710551103</v>
      </c>
      <c r="N24" s="68">
        <v>1457403.3729000001</v>
      </c>
      <c r="O24" s="68">
        <v>77208688.331599995</v>
      </c>
      <c r="P24" s="68">
        <v>34455</v>
      </c>
      <c r="Q24" s="68">
        <v>30889</v>
      </c>
      <c r="R24" s="69">
        <v>11.5445627893425</v>
      </c>
      <c r="S24" s="68">
        <v>11.676688413873199</v>
      </c>
      <c r="T24" s="68">
        <v>10.649597351808101</v>
      </c>
      <c r="U24" s="70">
        <v>8.7960817798716402</v>
      </c>
      <c r="V24" s="54"/>
      <c r="W24" s="54"/>
    </row>
    <row r="25" spans="1:23" ht="12" thickBot="1" x14ac:dyDescent="0.2">
      <c r="A25" s="52"/>
      <c r="B25" s="41" t="s">
        <v>23</v>
      </c>
      <c r="C25" s="42"/>
      <c r="D25" s="68">
        <v>432014.50900000002</v>
      </c>
      <c r="E25" s="68">
        <v>356518</v>
      </c>
      <c r="F25" s="69">
        <v>121.176072175879</v>
      </c>
      <c r="G25" s="68">
        <v>246588.33059999999</v>
      </c>
      <c r="H25" s="69">
        <v>75.196655879384096</v>
      </c>
      <c r="I25" s="68">
        <v>25657.363000000001</v>
      </c>
      <c r="J25" s="69">
        <v>5.93900493281813</v>
      </c>
      <c r="K25" s="68">
        <v>20633.865600000001</v>
      </c>
      <c r="L25" s="69">
        <v>8.3677380635951302</v>
      </c>
      <c r="M25" s="69">
        <v>0.24345886017596199</v>
      </c>
      <c r="N25" s="68">
        <v>1446863.1836000001</v>
      </c>
      <c r="O25" s="68">
        <v>74650055.103200004</v>
      </c>
      <c r="P25" s="68">
        <v>28773</v>
      </c>
      <c r="Q25" s="68">
        <v>22166</v>
      </c>
      <c r="R25" s="69">
        <v>29.8069114860597</v>
      </c>
      <c r="S25" s="68">
        <v>15.0145799534286</v>
      </c>
      <c r="T25" s="68">
        <v>13.243680289632801</v>
      </c>
      <c r="U25" s="70">
        <v>11.794533508687399</v>
      </c>
      <c r="V25" s="54"/>
      <c r="W25" s="54"/>
    </row>
    <row r="26" spans="1:23" ht="12" thickBot="1" x14ac:dyDescent="0.2">
      <c r="A26" s="52"/>
      <c r="B26" s="41" t="s">
        <v>24</v>
      </c>
      <c r="C26" s="42"/>
      <c r="D26" s="68">
        <v>568721.57209999999</v>
      </c>
      <c r="E26" s="68">
        <v>627155</v>
      </c>
      <c r="F26" s="69">
        <v>90.682777319801303</v>
      </c>
      <c r="G26" s="68">
        <v>433542.80550000002</v>
      </c>
      <c r="H26" s="69">
        <v>31.180027643198901</v>
      </c>
      <c r="I26" s="68">
        <v>115637.52220000001</v>
      </c>
      <c r="J26" s="69">
        <v>20.3328883363804</v>
      </c>
      <c r="K26" s="68">
        <v>87901.404599999994</v>
      </c>
      <c r="L26" s="69">
        <v>20.275138575676401</v>
      </c>
      <c r="M26" s="69">
        <v>0.31553668256172601</v>
      </c>
      <c r="N26" s="68">
        <v>2926103.1068000002</v>
      </c>
      <c r="O26" s="68">
        <v>160516927.82820001</v>
      </c>
      <c r="P26" s="68">
        <v>40937</v>
      </c>
      <c r="Q26" s="68">
        <v>38242</v>
      </c>
      <c r="R26" s="69">
        <v>7.0472255635165597</v>
      </c>
      <c r="S26" s="68">
        <v>13.8926050296798</v>
      </c>
      <c r="T26" s="68">
        <v>14.302277801893201</v>
      </c>
      <c r="U26" s="70">
        <v>-2.9488549580027899</v>
      </c>
      <c r="V26" s="54"/>
      <c r="W26" s="54"/>
    </row>
    <row r="27" spans="1:23" ht="12" thickBot="1" x14ac:dyDescent="0.2">
      <c r="A27" s="52"/>
      <c r="B27" s="41" t="s">
        <v>25</v>
      </c>
      <c r="C27" s="42"/>
      <c r="D27" s="68">
        <v>635045.62419999996</v>
      </c>
      <c r="E27" s="68">
        <v>484014</v>
      </c>
      <c r="F27" s="69">
        <v>131.20397843864001</v>
      </c>
      <c r="G27" s="68">
        <v>309132.86009999999</v>
      </c>
      <c r="H27" s="69">
        <v>105.42805575394701</v>
      </c>
      <c r="I27" s="68">
        <v>156444.92050000001</v>
      </c>
      <c r="J27" s="69">
        <v>24.635225334727998</v>
      </c>
      <c r="K27" s="68">
        <v>89359.512799999997</v>
      </c>
      <c r="L27" s="69">
        <v>28.906507309217599</v>
      </c>
      <c r="M27" s="69">
        <v>0.75073605034247703</v>
      </c>
      <c r="N27" s="68">
        <v>2014497.9591000001</v>
      </c>
      <c r="O27" s="68">
        <v>70368446.119900003</v>
      </c>
      <c r="P27" s="68">
        <v>49718</v>
      </c>
      <c r="Q27" s="68">
        <v>39623</v>
      </c>
      <c r="R27" s="69">
        <v>25.4776266309972</v>
      </c>
      <c r="S27" s="68">
        <v>12.7729519329016</v>
      </c>
      <c r="T27" s="68">
        <v>10.261559579032401</v>
      </c>
      <c r="U27" s="70">
        <v>19.661800710297399</v>
      </c>
      <c r="V27" s="54"/>
      <c r="W27" s="54"/>
    </row>
    <row r="28" spans="1:23" ht="12" thickBot="1" x14ac:dyDescent="0.2">
      <c r="A28" s="52"/>
      <c r="B28" s="41" t="s">
        <v>26</v>
      </c>
      <c r="C28" s="42"/>
      <c r="D28" s="68">
        <v>1510712.0041</v>
      </c>
      <c r="E28" s="68">
        <v>1600774</v>
      </c>
      <c r="F28" s="69">
        <v>94.3738469078083</v>
      </c>
      <c r="G28" s="68">
        <v>985534.55660000001</v>
      </c>
      <c r="H28" s="69">
        <v>53.288587800696902</v>
      </c>
      <c r="I28" s="68">
        <v>-23882.527300000002</v>
      </c>
      <c r="J28" s="69">
        <v>-1.58087889916701</v>
      </c>
      <c r="K28" s="68">
        <v>55006.477899999998</v>
      </c>
      <c r="L28" s="69">
        <v>5.5813849987936601</v>
      </c>
      <c r="M28" s="69">
        <v>-1.43417663176722</v>
      </c>
      <c r="N28" s="68">
        <v>5406917.6325000003</v>
      </c>
      <c r="O28" s="68">
        <v>233503601.1331</v>
      </c>
      <c r="P28" s="68">
        <v>64278</v>
      </c>
      <c r="Q28" s="68">
        <v>53101</v>
      </c>
      <c r="R28" s="69">
        <v>21.0485678235815</v>
      </c>
      <c r="S28" s="68">
        <v>23.502784842403301</v>
      </c>
      <c r="T28" s="68">
        <v>19.668684218752901</v>
      </c>
      <c r="U28" s="70">
        <v>16.313388602073001</v>
      </c>
      <c r="V28" s="54"/>
      <c r="W28" s="54"/>
    </row>
    <row r="29" spans="1:23" ht="12" thickBot="1" x14ac:dyDescent="0.2">
      <c r="A29" s="52"/>
      <c r="B29" s="41" t="s">
        <v>27</v>
      </c>
      <c r="C29" s="42"/>
      <c r="D29" s="68">
        <v>842523.08010000002</v>
      </c>
      <c r="E29" s="68">
        <v>878109</v>
      </c>
      <c r="F29" s="69">
        <v>95.947437060774902</v>
      </c>
      <c r="G29" s="68">
        <v>747616.32909999997</v>
      </c>
      <c r="H29" s="69">
        <v>12.694579733732001</v>
      </c>
      <c r="I29" s="68">
        <v>98122.043399999995</v>
      </c>
      <c r="J29" s="69">
        <v>11.646214295797501</v>
      </c>
      <c r="K29" s="68">
        <v>116018.71859999999</v>
      </c>
      <c r="L29" s="69">
        <v>15.518483757526599</v>
      </c>
      <c r="M29" s="69">
        <v>-0.15425679076583099</v>
      </c>
      <c r="N29" s="68">
        <v>3679323.2623000001</v>
      </c>
      <c r="O29" s="68">
        <v>165681474.0343</v>
      </c>
      <c r="P29" s="68">
        <v>122346</v>
      </c>
      <c r="Q29" s="68">
        <v>116939</v>
      </c>
      <c r="R29" s="69">
        <v>4.6237782091517898</v>
      </c>
      <c r="S29" s="68">
        <v>6.8863966137021198</v>
      </c>
      <c r="T29" s="68">
        <v>6.8089475102403796</v>
      </c>
      <c r="U29" s="70">
        <v>1.1246680638120301</v>
      </c>
      <c r="V29" s="54"/>
      <c r="W29" s="54"/>
    </row>
    <row r="30" spans="1:23" ht="12" thickBot="1" x14ac:dyDescent="0.2">
      <c r="A30" s="52"/>
      <c r="B30" s="41" t="s">
        <v>28</v>
      </c>
      <c r="C30" s="42"/>
      <c r="D30" s="68">
        <v>1358470.3448999999</v>
      </c>
      <c r="E30" s="68">
        <v>1722698</v>
      </c>
      <c r="F30" s="69">
        <v>78.8571383318492</v>
      </c>
      <c r="G30" s="68">
        <v>1008138.4453</v>
      </c>
      <c r="H30" s="69">
        <v>34.750375926368797</v>
      </c>
      <c r="I30" s="68">
        <v>160152.95370000001</v>
      </c>
      <c r="J30" s="69">
        <v>11.7892123520583</v>
      </c>
      <c r="K30" s="68">
        <v>157137.09539999999</v>
      </c>
      <c r="L30" s="69">
        <v>15.586856758869001</v>
      </c>
      <c r="M30" s="69">
        <v>1.9192529251753E-2</v>
      </c>
      <c r="N30" s="68">
        <v>5388991.4529999997</v>
      </c>
      <c r="O30" s="68">
        <v>304425674.21359998</v>
      </c>
      <c r="P30" s="68">
        <v>87160</v>
      </c>
      <c r="Q30" s="68">
        <v>78945</v>
      </c>
      <c r="R30" s="69">
        <v>10.405978846031999</v>
      </c>
      <c r="S30" s="68">
        <v>15.5859378717302</v>
      </c>
      <c r="T30" s="68">
        <v>13.866512621445301</v>
      </c>
      <c r="U30" s="70">
        <v>11.0319010920963</v>
      </c>
      <c r="V30" s="54"/>
      <c r="W30" s="54"/>
    </row>
    <row r="31" spans="1:23" ht="12" thickBot="1" x14ac:dyDescent="0.2">
      <c r="A31" s="52"/>
      <c r="B31" s="41" t="s">
        <v>29</v>
      </c>
      <c r="C31" s="42"/>
      <c r="D31" s="68">
        <v>1511718.6063999999</v>
      </c>
      <c r="E31" s="68">
        <v>1608341</v>
      </c>
      <c r="F31" s="69">
        <v>93.992418672408405</v>
      </c>
      <c r="G31" s="68">
        <v>844978.63699999999</v>
      </c>
      <c r="H31" s="69">
        <v>78.906133268313596</v>
      </c>
      <c r="I31" s="68">
        <v>-29370.768</v>
      </c>
      <c r="J31" s="69">
        <v>-1.9428726930829701</v>
      </c>
      <c r="K31" s="68">
        <v>36732.207699999999</v>
      </c>
      <c r="L31" s="69">
        <v>4.3471167307156398</v>
      </c>
      <c r="M31" s="69">
        <v>-1.7995916891213699</v>
      </c>
      <c r="N31" s="68">
        <v>6293500.1919999998</v>
      </c>
      <c r="O31" s="68">
        <v>256404774.32780001</v>
      </c>
      <c r="P31" s="68">
        <v>41823</v>
      </c>
      <c r="Q31" s="68">
        <v>42949</v>
      </c>
      <c r="R31" s="69">
        <v>-2.6217141260564798</v>
      </c>
      <c r="S31" s="68">
        <v>36.145628156755897</v>
      </c>
      <c r="T31" s="68">
        <v>42.267507876784101</v>
      </c>
      <c r="U31" s="70">
        <v>-16.936708620691199</v>
      </c>
      <c r="V31" s="54"/>
      <c r="W31" s="54"/>
    </row>
    <row r="32" spans="1:23" ht="12" thickBot="1" x14ac:dyDescent="0.2">
      <c r="A32" s="52"/>
      <c r="B32" s="41" t="s">
        <v>30</v>
      </c>
      <c r="C32" s="42"/>
      <c r="D32" s="68">
        <v>123999.0952</v>
      </c>
      <c r="E32" s="68">
        <v>178880</v>
      </c>
      <c r="F32" s="69">
        <v>69.319708855098398</v>
      </c>
      <c r="G32" s="68">
        <v>142492.7402</v>
      </c>
      <c r="H32" s="69">
        <v>-12.978657701467901</v>
      </c>
      <c r="I32" s="68">
        <v>32535.920600000001</v>
      </c>
      <c r="J32" s="69">
        <v>26.238837104030701</v>
      </c>
      <c r="K32" s="68">
        <v>33269.017200000002</v>
      </c>
      <c r="L32" s="69">
        <v>23.347868216517</v>
      </c>
      <c r="M32" s="69">
        <v>-2.2035414980639E-2</v>
      </c>
      <c r="N32" s="68">
        <v>567234.65650000004</v>
      </c>
      <c r="O32" s="68">
        <v>38723079.379000001</v>
      </c>
      <c r="P32" s="68">
        <v>26588</v>
      </c>
      <c r="Q32" s="68">
        <v>26193</v>
      </c>
      <c r="R32" s="69">
        <v>1.5080364983010699</v>
      </c>
      <c r="S32" s="68">
        <v>4.6637240559651003</v>
      </c>
      <c r="T32" s="68">
        <v>4.3754380406979001</v>
      </c>
      <c r="U32" s="70">
        <v>6.1814552449446802</v>
      </c>
      <c r="V32" s="54"/>
      <c r="W32" s="54"/>
    </row>
    <row r="33" spans="1:23" ht="12" thickBot="1" x14ac:dyDescent="0.2">
      <c r="A33" s="52"/>
      <c r="B33" s="41" t="s">
        <v>31</v>
      </c>
      <c r="C33" s="42"/>
      <c r="D33" s="68">
        <v>4.1879999999999997</v>
      </c>
      <c r="E33" s="71"/>
      <c r="F33" s="71"/>
      <c r="G33" s="68">
        <v>91.453299999999999</v>
      </c>
      <c r="H33" s="69">
        <v>-95.420613580920502</v>
      </c>
      <c r="I33" s="68">
        <v>0.6482</v>
      </c>
      <c r="J33" s="69">
        <v>15.4775549188157</v>
      </c>
      <c r="K33" s="68">
        <v>17.036899999999999</v>
      </c>
      <c r="L33" s="69">
        <v>18.629070793508799</v>
      </c>
      <c r="M33" s="69">
        <v>-0.96195317223203802</v>
      </c>
      <c r="N33" s="68">
        <v>49.0167</v>
      </c>
      <c r="O33" s="68">
        <v>4914.2753000000002</v>
      </c>
      <c r="P33" s="68">
        <v>1</v>
      </c>
      <c r="Q33" s="68">
        <v>1</v>
      </c>
      <c r="R33" s="69">
        <v>0</v>
      </c>
      <c r="S33" s="68">
        <v>4.1879999999999997</v>
      </c>
      <c r="T33" s="68">
        <v>9.4016999999999999</v>
      </c>
      <c r="U33" s="70">
        <v>-124.491404011461</v>
      </c>
      <c r="V33" s="54"/>
      <c r="W33" s="54"/>
    </row>
    <row r="34" spans="1:23" ht="12" thickBot="1" x14ac:dyDescent="0.2">
      <c r="A34" s="52"/>
      <c r="B34" s="41" t="s">
        <v>36</v>
      </c>
      <c r="C34" s="42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68">
        <v>10</v>
      </c>
      <c r="P34" s="71"/>
      <c r="Q34" s="71"/>
      <c r="R34" s="71"/>
      <c r="S34" s="71"/>
      <c r="T34" s="71"/>
      <c r="U34" s="72"/>
      <c r="V34" s="54"/>
      <c r="W34" s="54"/>
    </row>
    <row r="35" spans="1:23" ht="12" thickBot="1" x14ac:dyDescent="0.2">
      <c r="A35" s="52"/>
      <c r="B35" s="41" t="s">
        <v>32</v>
      </c>
      <c r="C35" s="42"/>
      <c r="D35" s="68">
        <v>289935.46990000003</v>
      </c>
      <c r="E35" s="68">
        <v>216057</v>
      </c>
      <c r="F35" s="69">
        <v>134.193971914819</v>
      </c>
      <c r="G35" s="68">
        <v>202951.0546</v>
      </c>
      <c r="H35" s="69">
        <v>42.859799606086902</v>
      </c>
      <c r="I35" s="68">
        <v>18067.585500000001</v>
      </c>
      <c r="J35" s="69">
        <v>6.2315885345906796</v>
      </c>
      <c r="K35" s="68">
        <v>14273.9594</v>
      </c>
      <c r="L35" s="69">
        <v>7.0332028715656598</v>
      </c>
      <c r="M35" s="69">
        <v>0.26577251578843702</v>
      </c>
      <c r="N35" s="68">
        <v>932813.67460000003</v>
      </c>
      <c r="O35" s="68">
        <v>42172674.351899996</v>
      </c>
      <c r="P35" s="68">
        <v>19065</v>
      </c>
      <c r="Q35" s="68">
        <v>12919</v>
      </c>
      <c r="R35" s="69">
        <v>47.573341589906299</v>
      </c>
      <c r="S35" s="68">
        <v>15.207735111460799</v>
      </c>
      <c r="T35" s="68">
        <v>14.011975787599701</v>
      </c>
      <c r="U35" s="70">
        <v>7.8628363467482396</v>
      </c>
      <c r="V35" s="54"/>
      <c r="W35" s="54"/>
    </row>
    <row r="36" spans="1:23" ht="12" customHeight="1" thickBot="1" x14ac:dyDescent="0.2">
      <c r="A36" s="52"/>
      <c r="B36" s="41" t="s">
        <v>37</v>
      </c>
      <c r="C36" s="42"/>
      <c r="D36" s="71"/>
      <c r="E36" s="68">
        <v>976597</v>
      </c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2"/>
      <c r="V36" s="54"/>
      <c r="W36" s="54"/>
    </row>
    <row r="37" spans="1:23" ht="12" thickBot="1" x14ac:dyDescent="0.2">
      <c r="A37" s="52"/>
      <c r="B37" s="41" t="s">
        <v>38</v>
      </c>
      <c r="C37" s="42"/>
      <c r="D37" s="71"/>
      <c r="E37" s="68">
        <v>364296</v>
      </c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2"/>
      <c r="V37" s="54"/>
      <c r="W37" s="54"/>
    </row>
    <row r="38" spans="1:23" ht="12" thickBot="1" x14ac:dyDescent="0.2">
      <c r="A38" s="52"/>
      <c r="B38" s="41" t="s">
        <v>39</v>
      </c>
      <c r="C38" s="42"/>
      <c r="D38" s="71"/>
      <c r="E38" s="68">
        <v>450443</v>
      </c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2"/>
      <c r="V38" s="54"/>
      <c r="W38" s="54"/>
    </row>
    <row r="39" spans="1:23" ht="12" customHeight="1" thickBot="1" x14ac:dyDescent="0.2">
      <c r="A39" s="52"/>
      <c r="B39" s="41" t="s">
        <v>33</v>
      </c>
      <c r="C39" s="42"/>
      <c r="D39" s="68">
        <v>350322.23019999999</v>
      </c>
      <c r="E39" s="68">
        <v>624808</v>
      </c>
      <c r="F39" s="69">
        <v>56.068781161572801</v>
      </c>
      <c r="G39" s="68">
        <v>301882.05160000001</v>
      </c>
      <c r="H39" s="69">
        <v>16.046061149797701</v>
      </c>
      <c r="I39" s="68">
        <v>22688.1528</v>
      </c>
      <c r="J39" s="69">
        <v>6.4763668543235902</v>
      </c>
      <c r="K39" s="68">
        <v>19536.279900000001</v>
      </c>
      <c r="L39" s="69">
        <v>6.47149434570757</v>
      </c>
      <c r="M39" s="69">
        <v>0.16133434390443999</v>
      </c>
      <c r="N39" s="68">
        <v>1554367.2234</v>
      </c>
      <c r="O39" s="68">
        <v>70344772.221399993</v>
      </c>
      <c r="P39" s="68">
        <v>498</v>
      </c>
      <c r="Q39" s="68">
        <v>428</v>
      </c>
      <c r="R39" s="69">
        <v>16.3551401869159</v>
      </c>
      <c r="S39" s="68">
        <v>703.45829357429704</v>
      </c>
      <c r="T39" s="68">
        <v>655.36989883177603</v>
      </c>
      <c r="U39" s="70">
        <v>6.8359979805174298</v>
      </c>
      <c r="V39" s="54"/>
      <c r="W39" s="54"/>
    </row>
    <row r="40" spans="1:23" ht="12" thickBot="1" x14ac:dyDescent="0.2">
      <c r="A40" s="52"/>
      <c r="B40" s="41" t="s">
        <v>34</v>
      </c>
      <c r="C40" s="42"/>
      <c r="D40" s="68">
        <v>441533.18150000001</v>
      </c>
      <c r="E40" s="68">
        <v>460007</v>
      </c>
      <c r="F40" s="69">
        <v>95.984013612836307</v>
      </c>
      <c r="G40" s="68">
        <v>349134.89850000001</v>
      </c>
      <c r="H40" s="69">
        <v>26.464923270911601</v>
      </c>
      <c r="I40" s="68">
        <v>27485.115399999999</v>
      </c>
      <c r="J40" s="69">
        <v>6.2249263592435096</v>
      </c>
      <c r="K40" s="68">
        <v>28620.601500000001</v>
      </c>
      <c r="L40" s="69">
        <v>8.1975768171453591</v>
      </c>
      <c r="M40" s="69">
        <v>-3.9673732922769003E-2</v>
      </c>
      <c r="N40" s="68">
        <v>2037976.2904999999</v>
      </c>
      <c r="O40" s="68">
        <v>136611918.9804</v>
      </c>
      <c r="P40" s="68">
        <v>2192</v>
      </c>
      <c r="Q40" s="68">
        <v>2313</v>
      </c>
      <c r="R40" s="69">
        <v>-5.2313013402507602</v>
      </c>
      <c r="S40" s="68">
        <v>201.42937112226301</v>
      </c>
      <c r="T40" s="68">
        <v>181.018235754432</v>
      </c>
      <c r="U40" s="70">
        <v>10.1331475415481</v>
      </c>
      <c r="V40" s="54"/>
      <c r="W40" s="54"/>
    </row>
    <row r="41" spans="1:23" ht="12" thickBot="1" x14ac:dyDescent="0.2">
      <c r="A41" s="52"/>
      <c r="B41" s="41" t="s">
        <v>40</v>
      </c>
      <c r="C41" s="42"/>
      <c r="D41" s="71"/>
      <c r="E41" s="68">
        <v>371425</v>
      </c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2"/>
      <c r="V41" s="54"/>
      <c r="W41" s="54"/>
    </row>
    <row r="42" spans="1:23" ht="12" thickBot="1" x14ac:dyDescent="0.2">
      <c r="A42" s="52"/>
      <c r="B42" s="41" t="s">
        <v>41</v>
      </c>
      <c r="C42" s="42"/>
      <c r="D42" s="71"/>
      <c r="E42" s="68">
        <v>142170</v>
      </c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2"/>
      <c r="V42" s="54"/>
      <c r="W42" s="54"/>
    </row>
    <row r="43" spans="1:23" ht="12" thickBot="1" x14ac:dyDescent="0.2">
      <c r="A43" s="52"/>
      <c r="B43" s="41" t="s">
        <v>71</v>
      </c>
      <c r="C43" s="42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68">
        <v>170.9402</v>
      </c>
      <c r="P43" s="71"/>
      <c r="Q43" s="71"/>
      <c r="R43" s="71"/>
      <c r="S43" s="71"/>
      <c r="T43" s="71"/>
      <c r="U43" s="72"/>
      <c r="V43" s="54"/>
      <c r="W43" s="54"/>
    </row>
    <row r="44" spans="1:23" ht="12" thickBot="1" x14ac:dyDescent="0.2">
      <c r="A44" s="53"/>
      <c r="B44" s="41" t="s">
        <v>35</v>
      </c>
      <c r="C44" s="42"/>
      <c r="D44" s="73">
        <v>31835.693200000002</v>
      </c>
      <c r="E44" s="73">
        <v>0</v>
      </c>
      <c r="F44" s="74"/>
      <c r="G44" s="73">
        <v>86402.020900000003</v>
      </c>
      <c r="H44" s="75">
        <v>-63.153994700140203</v>
      </c>
      <c r="I44" s="73">
        <v>4536.8833999999997</v>
      </c>
      <c r="J44" s="75">
        <v>14.250933288928699</v>
      </c>
      <c r="K44" s="73">
        <v>9887.1043000000009</v>
      </c>
      <c r="L44" s="75">
        <v>11.443140099052901</v>
      </c>
      <c r="M44" s="75">
        <v>-0.54113122888771403</v>
      </c>
      <c r="N44" s="73">
        <v>267742.22859999997</v>
      </c>
      <c r="O44" s="73">
        <v>8904335.0281000007</v>
      </c>
      <c r="P44" s="73">
        <v>117</v>
      </c>
      <c r="Q44" s="73">
        <v>92</v>
      </c>
      <c r="R44" s="75">
        <v>27.173913043478301</v>
      </c>
      <c r="S44" s="73">
        <v>272.09994188034199</v>
      </c>
      <c r="T44" s="73">
        <v>1619.0947065217399</v>
      </c>
      <c r="U44" s="76">
        <v>-495.03677043553</v>
      </c>
      <c r="V44" s="54"/>
      <c r="W44" s="54"/>
    </row>
  </sheetData>
  <mergeCells count="42"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41:C41"/>
    <mergeCell ref="B42:C42"/>
    <mergeCell ref="B31:C31"/>
    <mergeCell ref="B32:C32"/>
    <mergeCell ref="B33:C33"/>
    <mergeCell ref="B34:C34"/>
    <mergeCell ref="B35:C35"/>
    <mergeCell ref="B36:C36"/>
    <mergeCell ref="B43:C43"/>
    <mergeCell ref="B44:C44"/>
    <mergeCell ref="B37:C37"/>
    <mergeCell ref="B38:C38"/>
    <mergeCell ref="B39:C39"/>
    <mergeCell ref="B40:C40"/>
    <mergeCell ref="B13:C13"/>
    <mergeCell ref="B14:C14"/>
    <mergeCell ref="B15:C15"/>
    <mergeCell ref="B16:C16"/>
    <mergeCell ref="B17:C17"/>
    <mergeCell ref="B18:C1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10" workbookViewId="0">
      <selection sqref="A1:H31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63559</v>
      </c>
      <c r="D2" s="32">
        <v>690170.06644187996</v>
      </c>
      <c r="E2" s="32">
        <v>516125.72732564103</v>
      </c>
      <c r="F2" s="32">
        <v>174044.33911623899</v>
      </c>
      <c r="G2" s="32">
        <v>516125.72732564103</v>
      </c>
      <c r="H2" s="32">
        <v>0.25217601802626999</v>
      </c>
    </row>
    <row r="3" spans="1:8" ht="14.25" x14ac:dyDescent="0.2">
      <c r="A3" s="32">
        <v>2</v>
      </c>
      <c r="B3" s="33">
        <v>13</v>
      </c>
      <c r="C3" s="32">
        <v>15776.152</v>
      </c>
      <c r="D3" s="32">
        <v>125081.75369020501</v>
      </c>
      <c r="E3" s="32">
        <v>97921.232817827695</v>
      </c>
      <c r="F3" s="32">
        <v>27160.520872377299</v>
      </c>
      <c r="G3" s="32">
        <v>97921.232817827695</v>
      </c>
      <c r="H3" s="32">
        <v>0.21714214960278599</v>
      </c>
    </row>
    <row r="4" spans="1:8" ht="14.25" x14ac:dyDescent="0.2">
      <c r="A4" s="32">
        <v>3</v>
      </c>
      <c r="B4" s="33">
        <v>14</v>
      </c>
      <c r="C4" s="32">
        <v>121894</v>
      </c>
      <c r="D4" s="32">
        <v>147771.27465299101</v>
      </c>
      <c r="E4" s="32">
        <v>112683.652819658</v>
      </c>
      <c r="F4" s="32">
        <v>35087.621833333302</v>
      </c>
      <c r="G4" s="32">
        <v>112683.652819658</v>
      </c>
      <c r="H4" s="32">
        <v>0.23744548401391899</v>
      </c>
    </row>
    <row r="5" spans="1:8" ht="14.25" x14ac:dyDescent="0.2">
      <c r="A5" s="32">
        <v>4</v>
      </c>
      <c r="B5" s="33">
        <v>15</v>
      </c>
      <c r="C5" s="32">
        <v>3521</v>
      </c>
      <c r="D5" s="32">
        <v>61070.0316871795</v>
      </c>
      <c r="E5" s="32">
        <v>48064.988200854699</v>
      </c>
      <c r="F5" s="32">
        <v>13005.043486324799</v>
      </c>
      <c r="G5" s="32">
        <v>48064.988200854699</v>
      </c>
      <c r="H5" s="32">
        <v>0.212952951341844</v>
      </c>
    </row>
    <row r="6" spans="1:8" ht="14.25" x14ac:dyDescent="0.2">
      <c r="A6" s="32">
        <v>5</v>
      </c>
      <c r="B6" s="33">
        <v>16</v>
      </c>
      <c r="C6" s="32">
        <v>3247</v>
      </c>
      <c r="D6" s="32">
        <v>184112.95724188001</v>
      </c>
      <c r="E6" s="32">
        <v>163599.76758974401</v>
      </c>
      <c r="F6" s="32">
        <v>20513.1896521368</v>
      </c>
      <c r="G6" s="32">
        <v>163599.76758974401</v>
      </c>
      <c r="H6" s="32">
        <v>0.111416328103336</v>
      </c>
    </row>
    <row r="7" spans="1:8" ht="14.25" x14ac:dyDescent="0.2">
      <c r="A7" s="32">
        <v>6</v>
      </c>
      <c r="B7" s="33">
        <v>17</v>
      </c>
      <c r="C7" s="32">
        <v>22117</v>
      </c>
      <c r="D7" s="32">
        <v>284420.40053846198</v>
      </c>
      <c r="E7" s="32">
        <v>216322.20650598299</v>
      </c>
      <c r="F7" s="32">
        <v>68098.194032478597</v>
      </c>
      <c r="G7" s="32">
        <v>216322.20650598299</v>
      </c>
      <c r="H7" s="32">
        <v>0.239427952086263</v>
      </c>
    </row>
    <row r="8" spans="1:8" ht="14.25" x14ac:dyDescent="0.2">
      <c r="A8" s="32">
        <v>7</v>
      </c>
      <c r="B8" s="33">
        <v>18</v>
      </c>
      <c r="C8" s="32">
        <v>89017</v>
      </c>
      <c r="D8" s="32">
        <v>188264.90479658099</v>
      </c>
      <c r="E8" s="32">
        <v>151759.293654701</v>
      </c>
      <c r="F8" s="32">
        <v>36505.611141880298</v>
      </c>
      <c r="G8" s="32">
        <v>151759.293654701</v>
      </c>
      <c r="H8" s="32">
        <v>0.19390555654185501</v>
      </c>
    </row>
    <row r="9" spans="1:8" ht="14.25" x14ac:dyDescent="0.2">
      <c r="A9" s="32">
        <v>8</v>
      </c>
      <c r="B9" s="33">
        <v>19</v>
      </c>
      <c r="C9" s="32">
        <v>25481</v>
      </c>
      <c r="D9" s="32">
        <v>95494.083021367507</v>
      </c>
      <c r="E9" s="32">
        <v>79724.443412820503</v>
      </c>
      <c r="F9" s="32">
        <v>15769.639608547001</v>
      </c>
      <c r="G9" s="32">
        <v>79724.443412820503</v>
      </c>
      <c r="H9" s="32">
        <v>0.16513734788173701</v>
      </c>
    </row>
    <row r="10" spans="1:8" ht="14.25" x14ac:dyDescent="0.2">
      <c r="A10" s="32">
        <v>9</v>
      </c>
      <c r="B10" s="33">
        <v>21</v>
      </c>
      <c r="C10" s="32">
        <v>280698</v>
      </c>
      <c r="D10" s="32">
        <v>1347137.3329</v>
      </c>
      <c r="E10" s="32">
        <v>1356829.9933</v>
      </c>
      <c r="F10" s="32">
        <v>-9692.6604000000007</v>
      </c>
      <c r="G10" s="32">
        <v>1356829.9933</v>
      </c>
      <c r="H10" s="32">
        <v>-7.1950054113150298E-3</v>
      </c>
    </row>
    <row r="11" spans="1:8" ht="14.25" x14ac:dyDescent="0.2">
      <c r="A11" s="32">
        <v>10</v>
      </c>
      <c r="B11" s="33">
        <v>22</v>
      </c>
      <c r="C11" s="32">
        <v>142365.889</v>
      </c>
      <c r="D11" s="32">
        <v>3721673.4243333298</v>
      </c>
      <c r="E11" s="32">
        <v>3973440.3848760701</v>
      </c>
      <c r="F11" s="32">
        <v>-251766.960542735</v>
      </c>
      <c r="G11" s="32">
        <v>3973440.3848760701</v>
      </c>
      <c r="H11" s="32">
        <v>-6.7648858950549701E-2</v>
      </c>
    </row>
    <row r="12" spans="1:8" ht="14.25" x14ac:dyDescent="0.2">
      <c r="A12" s="32">
        <v>11</v>
      </c>
      <c r="B12" s="33">
        <v>23</v>
      </c>
      <c r="C12" s="32">
        <v>225022.394</v>
      </c>
      <c r="D12" s="32">
        <v>1909283.72379145</v>
      </c>
      <c r="E12" s="32">
        <v>1637182.1665170901</v>
      </c>
      <c r="F12" s="32">
        <v>272101.55727435899</v>
      </c>
      <c r="G12" s="32">
        <v>1637182.1665170901</v>
      </c>
      <c r="H12" s="32">
        <v>0.14251499338925899</v>
      </c>
    </row>
    <row r="13" spans="1:8" ht="14.25" x14ac:dyDescent="0.2">
      <c r="A13" s="32">
        <v>12</v>
      </c>
      <c r="B13" s="33">
        <v>24</v>
      </c>
      <c r="C13" s="32">
        <v>22203.78</v>
      </c>
      <c r="D13" s="32">
        <v>728824.13602136797</v>
      </c>
      <c r="E13" s="32">
        <v>670511.73104615405</v>
      </c>
      <c r="F13" s="32">
        <v>58312.4049752137</v>
      </c>
      <c r="G13" s="32">
        <v>670511.73104615405</v>
      </c>
      <c r="H13" s="32">
        <v>8.0008882929618094E-2</v>
      </c>
    </row>
    <row r="14" spans="1:8" ht="14.25" x14ac:dyDescent="0.2">
      <c r="A14" s="32">
        <v>13</v>
      </c>
      <c r="B14" s="33">
        <v>25</v>
      </c>
      <c r="C14" s="32">
        <v>105568</v>
      </c>
      <c r="D14" s="32">
        <v>1709612.3315999999</v>
      </c>
      <c r="E14" s="32">
        <v>1643783.7745000001</v>
      </c>
      <c r="F14" s="32">
        <v>65828.557100000005</v>
      </c>
      <c r="G14" s="32">
        <v>1643783.7745000001</v>
      </c>
      <c r="H14" s="32">
        <v>3.8504961553706203E-2</v>
      </c>
    </row>
    <row r="15" spans="1:8" ht="14.25" x14ac:dyDescent="0.2">
      <c r="A15" s="32">
        <v>14</v>
      </c>
      <c r="B15" s="33">
        <v>26</v>
      </c>
      <c r="C15" s="32">
        <v>70382</v>
      </c>
      <c r="D15" s="32">
        <v>433369.65279956098</v>
      </c>
      <c r="E15" s="32">
        <v>388480.57834967098</v>
      </c>
      <c r="F15" s="32">
        <v>44889.0744498903</v>
      </c>
      <c r="G15" s="32">
        <v>388480.57834967098</v>
      </c>
      <c r="H15" s="32">
        <v>0.103581490212588</v>
      </c>
    </row>
    <row r="16" spans="1:8" ht="14.25" x14ac:dyDescent="0.2">
      <c r="A16" s="32">
        <v>15</v>
      </c>
      <c r="B16" s="33">
        <v>27</v>
      </c>
      <c r="C16" s="32">
        <v>188160.50200000001</v>
      </c>
      <c r="D16" s="32">
        <v>1329625.43776667</v>
      </c>
      <c r="E16" s="32">
        <v>1217624.2394000001</v>
      </c>
      <c r="F16" s="32">
        <v>112001.198366667</v>
      </c>
      <c r="G16" s="32">
        <v>1217624.2394000001</v>
      </c>
      <c r="H16" s="32">
        <v>8.4235150129792796E-2</v>
      </c>
    </row>
    <row r="17" spans="1:8" ht="14.25" x14ac:dyDescent="0.2">
      <c r="A17" s="32">
        <v>16</v>
      </c>
      <c r="B17" s="33">
        <v>29</v>
      </c>
      <c r="C17" s="32">
        <v>226945</v>
      </c>
      <c r="D17" s="32">
        <v>3096180.8828059798</v>
      </c>
      <c r="E17" s="32">
        <v>2912578.7068222198</v>
      </c>
      <c r="F17" s="32">
        <v>183602.175983761</v>
      </c>
      <c r="G17" s="32">
        <v>2912578.7068222198</v>
      </c>
      <c r="H17" s="32">
        <v>5.9299563860547799E-2</v>
      </c>
    </row>
    <row r="18" spans="1:8" ht="14.25" x14ac:dyDescent="0.2">
      <c r="A18" s="32">
        <v>17</v>
      </c>
      <c r="B18" s="33">
        <v>31</v>
      </c>
      <c r="C18" s="32">
        <v>42872.245999999999</v>
      </c>
      <c r="D18" s="32">
        <v>402320.39464169898</v>
      </c>
      <c r="E18" s="32">
        <v>341063.649197324</v>
      </c>
      <c r="F18" s="32">
        <v>61256.745444375003</v>
      </c>
      <c r="G18" s="32">
        <v>341063.649197324</v>
      </c>
      <c r="H18" s="32">
        <v>0.152258613434025</v>
      </c>
    </row>
    <row r="19" spans="1:8" ht="14.25" x14ac:dyDescent="0.2">
      <c r="A19" s="32">
        <v>18</v>
      </c>
      <c r="B19" s="33">
        <v>32</v>
      </c>
      <c r="C19" s="32">
        <v>29376.923999999999</v>
      </c>
      <c r="D19" s="32">
        <v>432014.51384561701</v>
      </c>
      <c r="E19" s="32">
        <v>406357.140599059</v>
      </c>
      <c r="F19" s="32">
        <v>25657.373246558</v>
      </c>
      <c r="G19" s="32">
        <v>406357.140599059</v>
      </c>
      <c r="H19" s="32">
        <v>5.9390072380130401E-2</v>
      </c>
    </row>
    <row r="20" spans="1:8" ht="14.25" x14ac:dyDescent="0.2">
      <c r="A20" s="32">
        <v>19</v>
      </c>
      <c r="B20" s="33">
        <v>33</v>
      </c>
      <c r="C20" s="32">
        <v>41359.347999999998</v>
      </c>
      <c r="D20" s="32">
        <v>568721.58163827204</v>
      </c>
      <c r="E20" s="32">
        <v>453084.03066844901</v>
      </c>
      <c r="F20" s="32">
        <v>115637.550969823</v>
      </c>
      <c r="G20" s="32">
        <v>453084.03066844901</v>
      </c>
      <c r="H20" s="32">
        <v>0.20332893054052001</v>
      </c>
    </row>
    <row r="21" spans="1:8" ht="14.25" x14ac:dyDescent="0.2">
      <c r="A21" s="32">
        <v>20</v>
      </c>
      <c r="B21" s="33">
        <v>34</v>
      </c>
      <c r="C21" s="32">
        <v>110526.079</v>
      </c>
      <c r="D21" s="32">
        <v>635045.29286994203</v>
      </c>
      <c r="E21" s="32">
        <v>478600.71858346002</v>
      </c>
      <c r="F21" s="32">
        <v>156444.57428648201</v>
      </c>
      <c r="G21" s="32">
        <v>478600.71858346002</v>
      </c>
      <c r="H21" s="32">
        <v>0.246351836700444</v>
      </c>
    </row>
    <row r="22" spans="1:8" ht="14.25" x14ac:dyDescent="0.2">
      <c r="A22" s="32">
        <v>21</v>
      </c>
      <c r="B22" s="33">
        <v>35</v>
      </c>
      <c r="C22" s="32">
        <v>60579.567999999999</v>
      </c>
      <c r="D22" s="32">
        <v>1510712.0039708</v>
      </c>
      <c r="E22" s="32">
        <v>1534594.52113097</v>
      </c>
      <c r="F22" s="32">
        <v>-23882.517160177002</v>
      </c>
      <c r="G22" s="32">
        <v>1534594.52113097</v>
      </c>
      <c r="H22" s="32">
        <v>-1.5808782281072499E-2</v>
      </c>
    </row>
    <row r="23" spans="1:8" ht="14.25" x14ac:dyDescent="0.2">
      <c r="A23" s="32">
        <v>22</v>
      </c>
      <c r="B23" s="33">
        <v>36</v>
      </c>
      <c r="C23" s="32">
        <v>176280.79500000001</v>
      </c>
      <c r="D23" s="32">
        <v>842523.07728053106</v>
      </c>
      <c r="E23" s="32">
        <v>744401.00433944899</v>
      </c>
      <c r="F23" s="32">
        <v>98122.072941082297</v>
      </c>
      <c r="G23" s="32">
        <v>744401.00433944899</v>
      </c>
      <c r="H23" s="32">
        <v>0.11646217841035</v>
      </c>
    </row>
    <row r="24" spans="1:8" ht="14.25" x14ac:dyDescent="0.2">
      <c r="A24" s="32">
        <v>23</v>
      </c>
      <c r="B24" s="33">
        <v>37</v>
      </c>
      <c r="C24" s="32">
        <v>165374.367</v>
      </c>
      <c r="D24" s="32">
        <v>1358470.3364114999</v>
      </c>
      <c r="E24" s="32">
        <v>1198317.32629354</v>
      </c>
      <c r="F24" s="32">
        <v>160153.010117962</v>
      </c>
      <c r="G24" s="32">
        <v>1198317.32629354</v>
      </c>
      <c r="H24" s="32">
        <v>0.117892165787747</v>
      </c>
    </row>
    <row r="25" spans="1:8" ht="14.25" x14ac:dyDescent="0.2">
      <c r="A25" s="32">
        <v>24</v>
      </c>
      <c r="B25" s="33">
        <v>38</v>
      </c>
      <c r="C25" s="32">
        <v>328358.46999999997</v>
      </c>
      <c r="D25" s="32">
        <v>1511718.5607</v>
      </c>
      <c r="E25" s="32">
        <v>1541089.4254000001</v>
      </c>
      <c r="F25" s="32">
        <v>-29370.864699999998</v>
      </c>
      <c r="G25" s="32">
        <v>1541089.4254000001</v>
      </c>
      <c r="H25" s="32">
        <v>-1.9428791485102799E-2</v>
      </c>
    </row>
    <row r="26" spans="1:8" ht="14.25" x14ac:dyDescent="0.2">
      <c r="A26" s="32">
        <v>25</v>
      </c>
      <c r="B26" s="33">
        <v>39</v>
      </c>
      <c r="C26" s="32">
        <v>101356.226</v>
      </c>
      <c r="D26" s="32">
        <v>123999.033448506</v>
      </c>
      <c r="E26" s="32">
        <v>91463.1645645924</v>
      </c>
      <c r="F26" s="32">
        <v>32535.868883913801</v>
      </c>
      <c r="G26" s="32">
        <v>91463.1645645924</v>
      </c>
      <c r="H26" s="32">
        <v>0.262388084641201</v>
      </c>
    </row>
    <row r="27" spans="1:8" ht="14.25" x14ac:dyDescent="0.2">
      <c r="A27" s="32">
        <v>26</v>
      </c>
      <c r="B27" s="33">
        <v>40</v>
      </c>
      <c r="C27" s="32">
        <v>1</v>
      </c>
      <c r="D27" s="32">
        <v>4.1879999999999997</v>
      </c>
      <c r="E27" s="32">
        <v>3.5398000000000001</v>
      </c>
      <c r="F27" s="32">
        <v>0.6482</v>
      </c>
      <c r="G27" s="32">
        <v>3.5398000000000001</v>
      </c>
      <c r="H27" s="32">
        <v>0.154775549188157</v>
      </c>
    </row>
    <row r="28" spans="1:8" ht="14.25" x14ac:dyDescent="0.2">
      <c r="A28" s="32">
        <v>27</v>
      </c>
      <c r="B28" s="33">
        <v>42</v>
      </c>
      <c r="C28" s="32">
        <v>15460.682000000001</v>
      </c>
      <c r="D28" s="32">
        <v>289935.46899999998</v>
      </c>
      <c r="E28" s="32">
        <v>271867.87520000001</v>
      </c>
      <c r="F28" s="32">
        <v>18067.593799999999</v>
      </c>
      <c r="G28" s="32">
        <v>271867.87520000001</v>
      </c>
      <c r="H28" s="32">
        <v>6.2315914166403703E-2</v>
      </c>
    </row>
    <row r="29" spans="1:8" ht="14.25" x14ac:dyDescent="0.2">
      <c r="A29" s="32">
        <v>28</v>
      </c>
      <c r="B29" s="33">
        <v>75</v>
      </c>
      <c r="C29" s="32">
        <v>491</v>
      </c>
      <c r="D29" s="32">
        <v>350322.23078461498</v>
      </c>
      <c r="E29" s="32">
        <v>327634.07837606798</v>
      </c>
      <c r="F29" s="32">
        <v>22688.152408547001</v>
      </c>
      <c r="G29" s="32">
        <v>327634.07837606798</v>
      </c>
      <c r="H29" s="32">
        <v>6.4763667317750406E-2</v>
      </c>
    </row>
    <row r="30" spans="1:8" ht="14.25" x14ac:dyDescent="0.2">
      <c r="A30" s="32">
        <v>29</v>
      </c>
      <c r="B30" s="33">
        <v>76</v>
      </c>
      <c r="C30" s="32">
        <v>2488</v>
      </c>
      <c r="D30" s="32">
        <v>441533.16930512799</v>
      </c>
      <c r="E30" s="32">
        <v>414048.065299145</v>
      </c>
      <c r="F30" s="32">
        <v>27485.104005982899</v>
      </c>
      <c r="G30" s="32">
        <v>414048.065299145</v>
      </c>
      <c r="H30" s="32">
        <v>6.2249239506146602E-2</v>
      </c>
    </row>
    <row r="31" spans="1:8" ht="14.25" x14ac:dyDescent="0.2">
      <c r="A31" s="32">
        <v>30</v>
      </c>
      <c r="B31" s="33">
        <v>99</v>
      </c>
      <c r="C31" s="32">
        <v>118</v>
      </c>
      <c r="D31" s="32">
        <v>31835.692307692301</v>
      </c>
      <c r="E31" s="32">
        <v>27298.811965812001</v>
      </c>
      <c r="F31" s="32">
        <v>4536.88034188034</v>
      </c>
      <c r="G31" s="32">
        <v>27298.811965812001</v>
      </c>
      <c r="H31" s="32">
        <v>0.14250924082414601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2014-09-06T01:47:34Z</dcterms:modified>
</cp:coreProperties>
</file>