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D\WORK\步步高\RMS-RA数据核对\RMS-RA部门销售数据核对\表格\"/>
    </mc:Choice>
  </mc:AlternateContent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J8" i="2" l="1"/>
  <c r="H39" i="2" l="1"/>
  <c r="F39" i="2"/>
  <c r="E39" i="2"/>
  <c r="G39" i="2" l="1"/>
  <c r="L39" i="2" s="1"/>
  <c r="K39" i="2"/>
  <c r="F37" i="2"/>
  <c r="F38" i="2"/>
  <c r="F33" i="2"/>
  <c r="F34" i="2"/>
  <c r="E37" i="2"/>
  <c r="K37" i="2" s="1"/>
  <c r="E38" i="2"/>
  <c r="E34" i="2"/>
  <c r="E33" i="2"/>
  <c r="F40" i="2"/>
  <c r="E13" i="2"/>
  <c r="F36" i="2"/>
  <c r="F35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4" i="2"/>
  <c r="E40" i="2"/>
  <c r="E36" i="2"/>
  <c r="E35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K32" i="2" s="1"/>
  <c r="E5" i="2"/>
  <c r="E4" i="2"/>
  <c r="I31" i="2"/>
  <c r="I35" i="2"/>
  <c r="I36" i="2"/>
  <c r="I40" i="2"/>
  <c r="J4" i="2"/>
  <c r="J5" i="2"/>
  <c r="J6" i="2"/>
  <c r="J7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1" i="2"/>
  <c r="J35" i="2"/>
  <c r="J36" i="2"/>
  <c r="J40" i="2"/>
  <c r="E3" i="2"/>
  <c r="F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A4" i="2"/>
  <c r="H30" i="2"/>
  <c r="H31" i="2"/>
  <c r="H32" i="2"/>
  <c r="H33" i="2"/>
  <c r="H34" i="2"/>
  <c r="H35" i="2"/>
  <c r="H36" i="2"/>
  <c r="H37" i="2"/>
  <c r="H38" i="2"/>
  <c r="H40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G35" i="2" l="1"/>
  <c r="L35" i="2" s="1"/>
  <c r="G36" i="2"/>
  <c r="L36" i="2" s="1"/>
  <c r="G31" i="2"/>
  <c r="L31" i="2" s="1"/>
  <c r="G40" i="2"/>
  <c r="L40" i="2" s="1"/>
  <c r="G37" i="2"/>
  <c r="L37" i="2" s="1"/>
  <c r="G33" i="2"/>
  <c r="L33" i="2" s="1"/>
  <c r="G30" i="2"/>
  <c r="L30" i="2" s="1"/>
  <c r="G38" i="2"/>
  <c r="L38" i="2" s="1"/>
  <c r="G34" i="2"/>
  <c r="L34" i="2" s="1"/>
  <c r="K38" i="2"/>
  <c r="K34" i="2"/>
  <c r="G29" i="2"/>
  <c r="L29" i="2" s="1"/>
  <c r="G32" i="2"/>
  <c r="L32" i="2" s="1"/>
  <c r="K33" i="2"/>
  <c r="I3" i="2"/>
  <c r="K3" i="2" s="1"/>
  <c r="K30" i="2"/>
  <c r="K5" i="2"/>
  <c r="K7" i="2"/>
  <c r="K40" i="2"/>
  <c r="G19" i="2"/>
  <c r="L19" i="2" s="1"/>
  <c r="G11" i="2"/>
  <c r="L11" i="2" s="1"/>
  <c r="G7" i="2"/>
  <c r="L7" i="2" s="1"/>
  <c r="G5" i="2"/>
  <c r="L5" i="2" s="1"/>
  <c r="K36" i="2"/>
  <c r="K28" i="2"/>
  <c r="K26" i="2"/>
  <c r="K24" i="2"/>
  <c r="K22" i="2"/>
  <c r="K20" i="2"/>
  <c r="K18" i="2"/>
  <c r="K16" i="2"/>
  <c r="K14" i="2"/>
  <c r="K12" i="2"/>
  <c r="K10" i="2"/>
  <c r="K8" i="2"/>
  <c r="K6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5" i="2"/>
  <c r="K13" i="2"/>
  <c r="G26" i="2"/>
  <c r="L26" i="2" s="1"/>
  <c r="G15" i="2"/>
  <c r="L15" i="2" s="1"/>
  <c r="G13" i="2"/>
  <c r="L13" i="2" s="1"/>
  <c r="G10" i="2"/>
  <c r="L10" i="2" s="1"/>
  <c r="G4" i="2"/>
  <c r="L4" i="2" s="1"/>
  <c r="K35" i="2"/>
  <c r="K31" i="2"/>
  <c r="K27" i="2"/>
  <c r="K25" i="2"/>
  <c r="K19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G3" i="2"/>
  <c r="L3" i="2" l="1"/>
</calcChain>
</file>

<file path=xl/sharedStrings.xml><?xml version="1.0" encoding="utf-8"?>
<sst xmlns="http://schemas.openxmlformats.org/spreadsheetml/2006/main" count="116" uniqueCount="73">
  <si>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</si>
  <si>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</si>
  <si>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</si>
  <si>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</si>
  <si>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</si>
  <si>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</si>
  <si>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</si>
  <si>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</si>
  <si>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</si>
  <si>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</si>
  <si>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</si>
  <si>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</si>
  <si>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</si>
  <si>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</si>
  <si>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</si>
  <si>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</si>
  <si>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</si>
  <si>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</si>
  <si>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</si>
  <si>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</si>
  <si>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</si>
  <si>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</si>
  <si>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</si>
  <si>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</si>
  <si>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</si>
  <si>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</si>
  <si>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</si>
  <si>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</si>
  <si>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</si>
  <si>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</si>
  <si>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</si>
  <si>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</si>
  <si>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</si>
  <si>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</si>
  <si>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</si>
  <si>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</si>
  <si>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41-周转筐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</si>
  <si>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</si>
  <si>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</si>
  <si>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</si>
  <si>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</si>
  <si>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</si>
  <si>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</si>
  <si>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</si>
  <si>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</si>
  <si>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</si>
  <si>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</si>
  <si>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</si>
  <si>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</si>
  <si>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</si>
  <si>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</si>
  <si>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</si>
  <si>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</si>
  <si>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</si>
  <si>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</si>
  <si>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</si>
  <si>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</si>
  <si>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</si>
  <si>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</si>
  <si>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</si>
  <si>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</si>
  <si>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</si>
  <si>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</si>
  <si>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</si>
  <si>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</si>
  <si>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</si>
  <si>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</si>
  <si>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</si>
  <si>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</si>
  <si>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</si>
  <si>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</si>
  <si>
    <t>910-市场部</t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</si>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</sst>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.00&quot;%&quot;"/>
    <numFmt numFmtId="177" formatCode="0.00_ "/>
  </numFmts>
  <fonts count="35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5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34" fillId="0" borderId="0" applyNumberFormat="0" applyFill="0" applyBorder="0" applyAlignment="0" applyProtection="0">
      <alignment vertical="center"/>
    </xf>
  </cellStyleXfs>
  <cellXfs count="77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0" fontId="20" fillId="0" borderId="0" xfId="0" applyFont="1">
      <alignment vertical="center"/>
    </xf>
    <xf numFmtId="0" fontId="20" fillId="0" borderId="0" xfId="0" applyFont="1">
      <alignment vertical="center"/>
    </xf>
    <xf numFmtId="0" fontId="20" fillId="0" borderId="0" xfId="0" applyFont="1">
      <alignment vertical="center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0" fillId="0" borderId="0" xfId="0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</cellXfs>
  <cellStyles count="54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标题 5" xfId="53"/>
    <cellStyle name="差" xfId="7" builtinId="27" customBuiltin="1"/>
    <cellStyle name="常规" xfId="0" builtinId="0"/>
    <cellStyle name="常规 10" xfId="52"/>
    <cellStyle name="常规 2" xfId="44"/>
    <cellStyle name="常规 3" xfId="45"/>
    <cellStyle name="常规 4" xfId="47"/>
    <cellStyle name="常规 5" xfId="46"/>
    <cellStyle name="常规 6" xfId="48"/>
    <cellStyle name="常规 7" xfId="49"/>
    <cellStyle name="常规 8" xfId="50"/>
    <cellStyle name="常规 9" xfId="51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234" Type="http://schemas.openxmlformats.org/officeDocument/2006/relationships/image" Target="cid:bf349d213" TargetMode="External"/><Relationship Id="rId420" Type="http://schemas.openxmlformats.org/officeDocument/2006/relationships/image" Target="cid:87b16533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55" Type="http://schemas.openxmlformats.org/officeDocument/2006/relationships/hyperlink" Target="cid:688eac6f2" TargetMode="External"/><Relationship Id="rId276" Type="http://schemas.openxmlformats.org/officeDocument/2006/relationships/image" Target="cid:bb0a5c6213" TargetMode="External"/><Relationship Id="rId297" Type="http://schemas.openxmlformats.org/officeDocument/2006/relationships/hyperlink" Target="cid:f8f29c962" TargetMode="External"/><Relationship Id="rId441" Type="http://schemas.openxmlformats.org/officeDocument/2006/relationships/hyperlink" Target="cid:d943ccc62" TargetMode="External"/><Relationship Id="rId40" Type="http://schemas.openxmlformats.org/officeDocument/2006/relationships/image" Target="cid:bbbaca8f13" TargetMode="External"/><Relationship Id="rId115" Type="http://schemas.openxmlformats.org/officeDocument/2006/relationships/hyperlink" Target="cid:9917342c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22" Type="http://schemas.openxmlformats.org/officeDocument/2006/relationships/image" Target="cid:7569af6313" TargetMode="External"/><Relationship Id="rId343" Type="http://schemas.openxmlformats.org/officeDocument/2006/relationships/hyperlink" Target="cid:b85e622f2" TargetMode="External"/><Relationship Id="rId364" Type="http://schemas.openxmlformats.org/officeDocument/2006/relationships/image" Target="cid:1e6ccffa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303" Type="http://schemas.openxmlformats.org/officeDocument/2006/relationships/hyperlink" Target="cid:8584637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40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N13" sqref="N13"/>
    </sheetView>
  </sheetViews>
  <sheetFormatPr defaultRowHeight="11.25" x14ac:dyDescent="0.15"/>
  <cols>
    <col min="1" max="1" width="7.75" style="1" customWidth="1"/>
    <col min="2" max="2" width="4.5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3" x14ac:dyDescent="0.2">
      <c r="A1" s="5"/>
      <c r="B1" s="6"/>
      <c r="C1" s="7"/>
      <c r="D1" s="8"/>
      <c r="E1" s="9" t="s">
        <v>0</v>
      </c>
      <c r="F1" s="23" t="s">
        <v>1</v>
      </c>
      <c r="G1" s="10" t="s">
        <v>44</v>
      </c>
      <c r="H1" s="23" t="s">
        <v>2</v>
      </c>
      <c r="I1" s="17" t="s">
        <v>42</v>
      </c>
      <c r="J1" s="18" t="s">
        <v>43</v>
      </c>
      <c r="K1" s="19" t="s">
        <v>45</v>
      </c>
      <c r="L1" s="19" t="s">
        <v>46</v>
      </c>
    </row>
    <row r="2" spans="1:13" x14ac:dyDescent="0.15">
      <c r="A2" s="11" t="s">
        <v>3</v>
      </c>
      <c r="B2" s="12"/>
      <c r="C2" s="39" t="s">
        <v>4</v>
      </c>
      <c r="D2" s="39"/>
      <c r="E2" s="13"/>
      <c r="F2" s="24"/>
      <c r="G2" s="14"/>
      <c r="H2" s="24"/>
      <c r="I2" s="20"/>
      <c r="J2" s="21"/>
      <c r="K2" s="22"/>
      <c r="L2" s="22"/>
    </row>
    <row r="3" spans="1:13" x14ac:dyDescent="0.15">
      <c r="A3" s="40" t="s">
        <v>5</v>
      </c>
      <c r="B3" s="40"/>
      <c r="C3" s="40"/>
      <c r="D3" s="40"/>
      <c r="E3" s="15">
        <f>RA!D7</f>
        <v>33733021.5682</v>
      </c>
      <c r="F3" s="25">
        <f>RA!I7</f>
        <v>1649839.2472000001</v>
      </c>
      <c r="G3" s="16">
        <f>E3-F3</f>
        <v>32083182.320999999</v>
      </c>
      <c r="H3" s="27">
        <f>RA!J7</f>
        <v>4.8908730095951398</v>
      </c>
      <c r="I3" s="20">
        <f>SUM(I4:I40)</f>
        <v>33733028.723848924</v>
      </c>
      <c r="J3" s="21">
        <f>SUM(J4:J40)</f>
        <v>32083182.230644207</v>
      </c>
      <c r="K3" s="22">
        <f>E3-I3</f>
        <v>-7.1556489244103432</v>
      </c>
      <c r="L3" s="22">
        <f>G3-J3</f>
        <v>9.035579115152359E-2</v>
      </c>
    </row>
    <row r="4" spans="1:13" x14ac:dyDescent="0.15">
      <c r="A4" s="41">
        <f>RA!A8</f>
        <v>41888</v>
      </c>
      <c r="B4" s="12">
        <v>12</v>
      </c>
      <c r="C4" s="38" t="s">
        <v>6</v>
      </c>
      <c r="D4" s="38"/>
      <c r="E4" s="15">
        <f>VLOOKUP(C4,RA!B8:D39,3,0)</f>
        <v>1059095.8228</v>
      </c>
      <c r="F4" s="25">
        <f>VLOOKUP(C4,RA!B8:I43,8,0)</f>
        <v>175026.5926</v>
      </c>
      <c r="G4" s="16">
        <f t="shared" ref="G4:G40" si="0">E4-F4</f>
        <v>884069.23019999999</v>
      </c>
      <c r="H4" s="27">
        <f>RA!J8</f>
        <v>16.526039366038798</v>
      </c>
      <c r="I4" s="20">
        <f>VLOOKUP(B4,RMS!B:D,3,FALSE)</f>
        <v>1059097.1120042701</v>
      </c>
      <c r="J4" s="21">
        <f>VLOOKUP(B4,RMS!B:E,4,FALSE)</f>
        <v>884069.23814871802</v>
      </c>
      <c r="K4" s="22">
        <f t="shared" ref="K4:K40" si="1">E4-I4</f>
        <v>-1.2892042701132596</v>
      </c>
      <c r="L4" s="22">
        <f t="shared" ref="L4:L40" si="2">G4-J4</f>
        <v>-7.9487180337309837E-3</v>
      </c>
    </row>
    <row r="5" spans="1:13" x14ac:dyDescent="0.15">
      <c r="A5" s="41"/>
      <c r="B5" s="12">
        <v>13</v>
      </c>
      <c r="C5" s="38" t="s">
        <v>7</v>
      </c>
      <c r="D5" s="38"/>
      <c r="E5" s="15">
        <f>VLOOKUP(C5,RA!B8:D40,3,0)</f>
        <v>197552.03969999999</v>
      </c>
      <c r="F5" s="25">
        <f>VLOOKUP(C5,RA!B9:I44,8,0)</f>
        <v>42407.051800000001</v>
      </c>
      <c r="G5" s="16">
        <f t="shared" si="0"/>
        <v>155144.98790000001</v>
      </c>
      <c r="H5" s="27">
        <f>RA!J9</f>
        <v>21.466268768674201</v>
      </c>
      <c r="I5" s="20">
        <f>VLOOKUP(B5,RMS!B:D,3,FALSE)</f>
        <v>197552.137802451</v>
      </c>
      <c r="J5" s="21">
        <f>VLOOKUP(B5,RMS!B:E,4,FALSE)</f>
        <v>155145.01438780699</v>
      </c>
      <c r="K5" s="22">
        <f t="shared" si="1"/>
        <v>-9.8102451011072844E-2</v>
      </c>
      <c r="L5" s="22">
        <f t="shared" si="2"/>
        <v>-2.6487806986551732E-2</v>
      </c>
      <c r="M5" s="36"/>
    </row>
    <row r="6" spans="1:13" x14ac:dyDescent="0.15">
      <c r="A6" s="41"/>
      <c r="B6" s="12">
        <v>14</v>
      </c>
      <c r="C6" s="38" t="s">
        <v>8</v>
      </c>
      <c r="D6" s="38"/>
      <c r="E6" s="15">
        <f>VLOOKUP(C6,RA!B10:D41,3,0)</f>
        <v>239777.7715</v>
      </c>
      <c r="F6" s="25">
        <f>VLOOKUP(C6,RA!B10:I45,8,0)</f>
        <v>55885.925999999999</v>
      </c>
      <c r="G6" s="16">
        <f t="shared" si="0"/>
        <v>183891.8455</v>
      </c>
      <c r="H6" s="27">
        <f>RA!J10</f>
        <v>23.307384020791101</v>
      </c>
      <c r="I6" s="20">
        <f>VLOOKUP(B6,RMS!B:D,3,FALSE)</f>
        <v>239780.79681196599</v>
      </c>
      <c r="J6" s="21">
        <f>VLOOKUP(B6,RMS!B:E,4,FALSE)</f>
        <v>183891.84629401701</v>
      </c>
      <c r="K6" s="22">
        <f t="shared" si="1"/>
        <v>-3.0253119659901131</v>
      </c>
      <c r="L6" s="22">
        <f t="shared" si="2"/>
        <v>-7.9401701805181801E-4</v>
      </c>
      <c r="M6" s="36"/>
    </row>
    <row r="7" spans="1:13" x14ac:dyDescent="0.15">
      <c r="A7" s="41"/>
      <c r="B7" s="12">
        <v>15</v>
      </c>
      <c r="C7" s="38" t="s">
        <v>9</v>
      </c>
      <c r="D7" s="38"/>
      <c r="E7" s="15">
        <f>VLOOKUP(C7,RA!B10:D42,3,0)</f>
        <v>85673.29</v>
      </c>
      <c r="F7" s="25">
        <f>VLOOKUP(C7,RA!B11:I46,8,0)</f>
        <v>18946.814900000001</v>
      </c>
      <c r="G7" s="16">
        <f t="shared" si="0"/>
        <v>66726.475099999996</v>
      </c>
      <c r="H7" s="27">
        <f>RA!J11</f>
        <v>22.115194712377701</v>
      </c>
      <c r="I7" s="20">
        <f>VLOOKUP(B7,RMS!B:D,3,FALSE)</f>
        <v>85673.342158119704</v>
      </c>
      <c r="J7" s="21">
        <f>VLOOKUP(B7,RMS!B:E,4,FALSE)</f>
        <v>66726.475289743597</v>
      </c>
      <c r="K7" s="22">
        <f t="shared" si="1"/>
        <v>-5.2158119709929451E-2</v>
      </c>
      <c r="L7" s="22">
        <f t="shared" si="2"/>
        <v>-1.8974360136780888E-4</v>
      </c>
      <c r="M7" s="36"/>
    </row>
    <row r="8" spans="1:13" x14ac:dyDescent="0.15">
      <c r="A8" s="41"/>
      <c r="B8" s="12">
        <v>16</v>
      </c>
      <c r="C8" s="38" t="s">
        <v>10</v>
      </c>
      <c r="D8" s="38"/>
      <c r="E8" s="15">
        <f>VLOOKUP(C8,RA!B12:D43,3,0)</f>
        <v>579179.05240000004</v>
      </c>
      <c r="F8" s="25">
        <f>VLOOKUP(C8,RA!B12:I47,8,0)</f>
        <v>-3578.4123</v>
      </c>
      <c r="G8" s="16">
        <f t="shared" si="0"/>
        <v>582757.46470000001</v>
      </c>
      <c r="H8" s="27">
        <f>RA!J12</f>
        <v>-0.61784214832559803</v>
      </c>
      <c r="I8" s="20">
        <f>VLOOKUP(B8,RMS!B:D,3,FALSE)</f>
        <v>579179.01334188005</v>
      </c>
      <c r="J8" s="21">
        <f>VLOOKUP(B8,RMS!B:E,4,FALSE)</f>
        <v>582757.46302906005</v>
      </c>
      <c r="K8" s="22">
        <f t="shared" si="1"/>
        <v>3.9058119989931583E-2</v>
      </c>
      <c r="L8" s="22">
        <f t="shared" si="2"/>
        <v>1.6709399642422795E-3</v>
      </c>
      <c r="M8" s="36"/>
    </row>
    <row r="9" spans="1:13" x14ac:dyDescent="0.15">
      <c r="A9" s="41"/>
      <c r="B9" s="12">
        <v>17</v>
      </c>
      <c r="C9" s="38" t="s">
        <v>11</v>
      </c>
      <c r="D9" s="38"/>
      <c r="E9" s="15">
        <f>VLOOKUP(C9,RA!B12:D44,3,0)</f>
        <v>445573.3676</v>
      </c>
      <c r="F9" s="25">
        <f>VLOOKUP(C9,RA!B13:I48,8,0)</f>
        <v>80843.111999999994</v>
      </c>
      <c r="G9" s="16">
        <f t="shared" si="0"/>
        <v>364730.25560000003</v>
      </c>
      <c r="H9" s="27">
        <f>RA!J13</f>
        <v>18.1436140215127</v>
      </c>
      <c r="I9" s="20">
        <f>VLOOKUP(B9,RMS!B:D,3,FALSE)</f>
        <v>445573.75449572603</v>
      </c>
      <c r="J9" s="21">
        <f>VLOOKUP(B9,RMS!B:E,4,FALSE)</f>
        <v>364730.25478547002</v>
      </c>
      <c r="K9" s="22">
        <f t="shared" si="1"/>
        <v>-0.38689572602743283</v>
      </c>
      <c r="L9" s="22">
        <f t="shared" si="2"/>
        <v>8.1453000893816352E-4</v>
      </c>
      <c r="M9" s="36"/>
    </row>
    <row r="10" spans="1:13" x14ac:dyDescent="0.15">
      <c r="A10" s="41"/>
      <c r="B10" s="12">
        <v>18</v>
      </c>
      <c r="C10" s="38" t="s">
        <v>12</v>
      </c>
      <c r="D10" s="38"/>
      <c r="E10" s="15">
        <f>VLOOKUP(C10,RA!B14:D45,3,0)</f>
        <v>229215.29819999999</v>
      </c>
      <c r="F10" s="25">
        <f>VLOOKUP(C10,RA!B14:I49,8,0)</f>
        <v>34298.212099999997</v>
      </c>
      <c r="G10" s="16">
        <f t="shared" si="0"/>
        <v>194917.08609999999</v>
      </c>
      <c r="H10" s="27">
        <f>RA!J14</f>
        <v>14.963317182290901</v>
      </c>
      <c r="I10" s="20">
        <f>VLOOKUP(B10,RMS!B:D,3,FALSE)</f>
        <v>229215.30877692299</v>
      </c>
      <c r="J10" s="21">
        <f>VLOOKUP(B10,RMS!B:E,4,FALSE)</f>
        <v>194917.09268119701</v>
      </c>
      <c r="K10" s="22">
        <f t="shared" si="1"/>
        <v>-1.0576922999462113E-2</v>
      </c>
      <c r="L10" s="22">
        <f t="shared" si="2"/>
        <v>-6.5811970271170139E-3</v>
      </c>
      <c r="M10" s="36"/>
    </row>
    <row r="11" spans="1:13" x14ac:dyDescent="0.15">
      <c r="A11" s="41"/>
      <c r="B11" s="12">
        <v>19</v>
      </c>
      <c r="C11" s="38" t="s">
        <v>13</v>
      </c>
      <c r="D11" s="38"/>
      <c r="E11" s="15">
        <f>VLOOKUP(C11,RA!B14:D46,3,0)</f>
        <v>144994.0661</v>
      </c>
      <c r="F11" s="25">
        <f>VLOOKUP(C11,RA!B15:I50,8,0)</f>
        <v>20179.979899999998</v>
      </c>
      <c r="G11" s="16">
        <f t="shared" si="0"/>
        <v>124814.08619999999</v>
      </c>
      <c r="H11" s="27">
        <f>RA!J15</f>
        <v>13.9177970814904</v>
      </c>
      <c r="I11" s="20">
        <f>VLOOKUP(B11,RMS!B:D,3,FALSE)</f>
        <v>144994.174822222</v>
      </c>
      <c r="J11" s="21">
        <f>VLOOKUP(B11,RMS!B:E,4,FALSE)</f>
        <v>124814.08458034199</v>
      </c>
      <c r="K11" s="22">
        <f t="shared" si="1"/>
        <v>-0.10872222200850956</v>
      </c>
      <c r="L11" s="22">
        <f t="shared" si="2"/>
        <v>1.6196579963434488E-3</v>
      </c>
      <c r="M11" s="36"/>
    </row>
    <row r="12" spans="1:13" x14ac:dyDescent="0.15">
      <c r="A12" s="41"/>
      <c r="B12" s="12">
        <v>21</v>
      </c>
      <c r="C12" s="38" t="s">
        <v>14</v>
      </c>
      <c r="D12" s="38"/>
      <c r="E12" s="15">
        <f>VLOOKUP(C12,RA!B16:D47,3,0)</f>
        <v>2108235.5751</v>
      </c>
      <c r="F12" s="25">
        <f>VLOOKUP(C12,RA!B16:I51,8,0)</f>
        <v>-4256.5736999999999</v>
      </c>
      <c r="G12" s="16">
        <f t="shared" si="0"/>
        <v>2112492.1488000001</v>
      </c>
      <c r="H12" s="27">
        <f>RA!J16</f>
        <v>-0.20190218542337701</v>
      </c>
      <c r="I12" s="20">
        <f>VLOOKUP(B12,RMS!B:D,3,FALSE)</f>
        <v>2108235.0213000001</v>
      </c>
      <c r="J12" s="21">
        <f>VLOOKUP(B12,RMS!B:E,4,FALSE)</f>
        <v>2112492.1488000001</v>
      </c>
      <c r="K12" s="22">
        <f t="shared" si="1"/>
        <v>0.55379999987781048</v>
      </c>
      <c r="L12" s="22">
        <f t="shared" si="2"/>
        <v>0</v>
      </c>
      <c r="M12" s="36"/>
    </row>
    <row r="13" spans="1:13" x14ac:dyDescent="0.15">
      <c r="A13" s="41"/>
      <c r="B13" s="12">
        <v>22</v>
      </c>
      <c r="C13" s="38" t="s">
        <v>15</v>
      </c>
      <c r="D13" s="38"/>
      <c r="E13" s="15">
        <f>VLOOKUP(C13,RA!B16:D48,3,0)</f>
        <v>5185198.6892999997</v>
      </c>
      <c r="F13" s="25">
        <f>VLOOKUP(C13,RA!B17:I52,8,0)</f>
        <v>-402562.7353</v>
      </c>
      <c r="G13" s="16">
        <f t="shared" si="0"/>
        <v>5587761.4245999996</v>
      </c>
      <c r="H13" s="27">
        <f>RA!J17</f>
        <v>-7.7636896755897702</v>
      </c>
      <c r="I13" s="20">
        <f>VLOOKUP(B13,RMS!B:D,3,FALSE)</f>
        <v>5185198.6930418797</v>
      </c>
      <c r="J13" s="21">
        <f>VLOOKUP(B13,RMS!B:E,4,FALSE)</f>
        <v>5587761.41312222</v>
      </c>
      <c r="K13" s="22">
        <f t="shared" si="1"/>
        <v>-3.7418799474835396E-3</v>
      </c>
      <c r="L13" s="22">
        <f t="shared" si="2"/>
        <v>1.1477779597043991E-2</v>
      </c>
      <c r="M13" s="36"/>
    </row>
    <row r="14" spans="1:13" x14ac:dyDescent="0.15">
      <c r="A14" s="41"/>
      <c r="B14" s="12">
        <v>23</v>
      </c>
      <c r="C14" s="38" t="s">
        <v>16</v>
      </c>
      <c r="D14" s="38"/>
      <c r="E14" s="15">
        <f>VLOOKUP(C14,RA!B18:D49,3,0)</f>
        <v>2555478.7573000002</v>
      </c>
      <c r="F14" s="25">
        <f>VLOOKUP(C14,RA!B18:I53,8,0)</f>
        <v>381542.58360000001</v>
      </c>
      <c r="G14" s="16">
        <f t="shared" si="0"/>
        <v>2173936.1737000002</v>
      </c>
      <c r="H14" s="27">
        <f>RA!J18</f>
        <v>14.930375864408299</v>
      </c>
      <c r="I14" s="20">
        <f>VLOOKUP(B14,RMS!B:D,3,FALSE)</f>
        <v>2555479.0920649599</v>
      </c>
      <c r="J14" s="21">
        <f>VLOOKUP(B14,RMS!B:E,4,FALSE)</f>
        <v>2173936.14986239</v>
      </c>
      <c r="K14" s="22">
        <f t="shared" si="1"/>
        <v>-0.33476495975628495</v>
      </c>
      <c r="L14" s="22">
        <f t="shared" si="2"/>
        <v>2.3837610147893429E-2</v>
      </c>
      <c r="M14" s="36"/>
    </row>
    <row r="15" spans="1:13" x14ac:dyDescent="0.15">
      <c r="A15" s="41"/>
      <c r="B15" s="12">
        <v>24</v>
      </c>
      <c r="C15" s="38" t="s">
        <v>17</v>
      </c>
      <c r="D15" s="38"/>
      <c r="E15" s="15">
        <f>VLOOKUP(C15,RA!B18:D50,3,0)</f>
        <v>1166426.9358000001</v>
      </c>
      <c r="F15" s="25">
        <f>VLOOKUP(C15,RA!B19:I54,8,0)</f>
        <v>53798.036500000002</v>
      </c>
      <c r="G15" s="16">
        <f t="shared" si="0"/>
        <v>1112628.8993000002</v>
      </c>
      <c r="H15" s="27">
        <f>RA!J19</f>
        <v>4.6122080045332901</v>
      </c>
      <c r="I15" s="20">
        <f>VLOOKUP(B15,RMS!B:D,3,FALSE)</f>
        <v>1166427.0924128201</v>
      </c>
      <c r="J15" s="21">
        <f>VLOOKUP(B15,RMS!B:E,4,FALSE)</f>
        <v>1112628.8992546999</v>
      </c>
      <c r="K15" s="22">
        <f t="shared" si="1"/>
        <v>-0.15661281999200583</v>
      </c>
      <c r="L15" s="22">
        <f t="shared" si="2"/>
        <v>4.5300228521227837E-5</v>
      </c>
      <c r="M15" s="36"/>
    </row>
    <row r="16" spans="1:13" x14ac:dyDescent="0.15">
      <c r="A16" s="41"/>
      <c r="B16" s="12">
        <v>25</v>
      </c>
      <c r="C16" s="38" t="s">
        <v>18</v>
      </c>
      <c r="D16" s="38"/>
      <c r="E16" s="15">
        <f>VLOOKUP(C16,RA!B20:D51,3,0)</f>
        <v>1954260.2642000001</v>
      </c>
      <c r="F16" s="25">
        <f>VLOOKUP(C16,RA!B20:I55,8,0)</f>
        <v>91379.939400000003</v>
      </c>
      <c r="G16" s="16">
        <f t="shared" si="0"/>
        <v>1862880.3248000001</v>
      </c>
      <c r="H16" s="27">
        <f>RA!J20</f>
        <v>4.6759349854256698</v>
      </c>
      <c r="I16" s="20">
        <f>VLOOKUP(B16,RMS!B:D,3,FALSE)</f>
        <v>1954260.0734000001</v>
      </c>
      <c r="J16" s="21">
        <f>VLOOKUP(B16,RMS!B:E,4,FALSE)</f>
        <v>1862880.3248000001</v>
      </c>
      <c r="K16" s="22">
        <f t="shared" si="1"/>
        <v>0.19079999998211861</v>
      </c>
      <c r="L16" s="22">
        <f t="shared" si="2"/>
        <v>0</v>
      </c>
      <c r="M16" s="36"/>
    </row>
    <row r="17" spans="1:13" x14ac:dyDescent="0.15">
      <c r="A17" s="41"/>
      <c r="B17" s="12">
        <v>26</v>
      </c>
      <c r="C17" s="38" t="s">
        <v>19</v>
      </c>
      <c r="D17" s="38"/>
      <c r="E17" s="15">
        <f>VLOOKUP(C17,RA!B20:D52,3,0)</f>
        <v>712368.32059999998</v>
      </c>
      <c r="F17" s="25">
        <f>VLOOKUP(C17,RA!B21:I56,8,0)</f>
        <v>156926.66219999999</v>
      </c>
      <c r="G17" s="16">
        <f t="shared" si="0"/>
        <v>555441.65839999996</v>
      </c>
      <c r="H17" s="27">
        <f>RA!J21</f>
        <v>22.0288659197853</v>
      </c>
      <c r="I17" s="20">
        <f>VLOOKUP(B17,RMS!B:D,3,FALSE)</f>
        <v>712368.09293906705</v>
      </c>
      <c r="J17" s="21">
        <f>VLOOKUP(B17,RMS!B:E,4,FALSE)</f>
        <v>555441.65815429995</v>
      </c>
      <c r="K17" s="22">
        <f t="shared" si="1"/>
        <v>0.22766093292739242</v>
      </c>
      <c r="L17" s="22">
        <f t="shared" si="2"/>
        <v>2.4570000823587179E-4</v>
      </c>
      <c r="M17" s="36"/>
    </row>
    <row r="18" spans="1:13" x14ac:dyDescent="0.15">
      <c r="A18" s="41"/>
      <c r="B18" s="12">
        <v>27</v>
      </c>
      <c r="C18" s="38" t="s">
        <v>20</v>
      </c>
      <c r="D18" s="38"/>
      <c r="E18" s="15">
        <f>VLOOKUP(C18,RA!B22:D53,3,0)</f>
        <v>1768095.3315999999</v>
      </c>
      <c r="F18" s="25">
        <f>VLOOKUP(C18,RA!B22:I57,8,0)</f>
        <v>159326.63800000001</v>
      </c>
      <c r="G18" s="16">
        <f t="shared" si="0"/>
        <v>1608768.6935999999</v>
      </c>
      <c r="H18" s="27">
        <f>RA!J22</f>
        <v>9.0112017803825495</v>
      </c>
      <c r="I18" s="20">
        <f>VLOOKUP(B18,RMS!B:D,3,FALSE)</f>
        <v>1768096.3704333301</v>
      </c>
      <c r="J18" s="21">
        <f>VLOOKUP(B18,RMS!B:E,4,FALSE)</f>
        <v>1608768.6943999999</v>
      </c>
      <c r="K18" s="22">
        <f t="shared" si="1"/>
        <v>-1.0388333301525563</v>
      </c>
      <c r="L18" s="22">
        <f t="shared" si="2"/>
        <v>-8.0000003799796104E-4</v>
      </c>
      <c r="M18" s="36"/>
    </row>
    <row r="19" spans="1:13" x14ac:dyDescent="0.15">
      <c r="A19" s="41"/>
      <c r="B19" s="12">
        <v>29</v>
      </c>
      <c r="C19" s="38" t="s">
        <v>21</v>
      </c>
      <c r="D19" s="38"/>
      <c r="E19" s="15">
        <f>VLOOKUP(C19,RA!B22:D54,3,0)</f>
        <v>4097291.3538000002</v>
      </c>
      <c r="F19" s="25">
        <f>VLOOKUP(C19,RA!B23:I58,8,0)</f>
        <v>165047.16099999999</v>
      </c>
      <c r="G19" s="16">
        <f t="shared" si="0"/>
        <v>3932244.1928000003</v>
      </c>
      <c r="H19" s="27">
        <f>RA!J23</f>
        <v>4.0282017251940898</v>
      </c>
      <c r="I19" s="20">
        <f>VLOOKUP(B19,RMS!B:D,3,FALSE)</f>
        <v>4097293.4219427402</v>
      </c>
      <c r="J19" s="21">
        <f>VLOOKUP(B19,RMS!B:E,4,FALSE)</f>
        <v>3932244.25570769</v>
      </c>
      <c r="K19" s="22">
        <f t="shared" si="1"/>
        <v>-2.0681427400559187</v>
      </c>
      <c r="L19" s="22">
        <f t="shared" si="2"/>
        <v>-6.2907689716666937E-2</v>
      </c>
      <c r="M19" s="36"/>
    </row>
    <row r="20" spans="1:13" x14ac:dyDescent="0.15">
      <c r="A20" s="41"/>
      <c r="B20" s="12">
        <v>31</v>
      </c>
      <c r="C20" s="38" t="s">
        <v>22</v>
      </c>
      <c r="D20" s="38"/>
      <c r="E20" s="15">
        <f>VLOOKUP(C20,RA!B24:D55,3,0)</f>
        <v>573442.32079999999</v>
      </c>
      <c r="F20" s="25">
        <f>VLOOKUP(C20,RA!B24:I59,8,0)</f>
        <v>90915.745999999999</v>
      </c>
      <c r="G20" s="16">
        <f t="shared" si="0"/>
        <v>482526.5748</v>
      </c>
      <c r="H20" s="27">
        <f>RA!J24</f>
        <v>15.8543837282824</v>
      </c>
      <c r="I20" s="20">
        <f>VLOOKUP(B20,RMS!B:D,3,FALSE)</f>
        <v>573442.44933464203</v>
      </c>
      <c r="J20" s="21">
        <f>VLOOKUP(B20,RMS!B:E,4,FALSE)</f>
        <v>482526.55534556601</v>
      </c>
      <c r="K20" s="22">
        <f t="shared" si="1"/>
        <v>-0.1285346420481801</v>
      </c>
      <c r="L20" s="22">
        <f t="shared" si="2"/>
        <v>1.9454433990176767E-2</v>
      </c>
      <c r="M20" s="36"/>
    </row>
    <row r="21" spans="1:13" x14ac:dyDescent="0.15">
      <c r="A21" s="41"/>
      <c r="B21" s="12">
        <v>32</v>
      </c>
      <c r="C21" s="38" t="s">
        <v>23</v>
      </c>
      <c r="D21" s="38"/>
      <c r="E21" s="15">
        <f>VLOOKUP(C21,RA!B24:D56,3,0)</f>
        <v>554372.44050000003</v>
      </c>
      <c r="F21" s="25">
        <f>VLOOKUP(C21,RA!B25:I60,8,0)</f>
        <v>33110.025500000003</v>
      </c>
      <c r="G21" s="16">
        <f t="shared" si="0"/>
        <v>521262.41500000004</v>
      </c>
      <c r="H21" s="27">
        <f>RA!J25</f>
        <v>5.9725237189167197</v>
      </c>
      <c r="I21" s="20">
        <f>VLOOKUP(B21,RMS!B:D,3,FALSE)</f>
        <v>554372.44432571705</v>
      </c>
      <c r="J21" s="21">
        <f>VLOOKUP(B21,RMS!B:E,4,FALSE)</f>
        <v>521262.42357646499</v>
      </c>
      <c r="K21" s="22">
        <f t="shared" si="1"/>
        <v>-3.8257170235738158E-3</v>
      </c>
      <c r="L21" s="22">
        <f t="shared" si="2"/>
        <v>-8.5764649556949735E-3</v>
      </c>
      <c r="M21" s="36"/>
    </row>
    <row r="22" spans="1:13" x14ac:dyDescent="0.15">
      <c r="A22" s="41"/>
      <c r="B22" s="12">
        <v>33</v>
      </c>
      <c r="C22" s="38" t="s">
        <v>24</v>
      </c>
      <c r="D22" s="38"/>
      <c r="E22" s="15">
        <f>VLOOKUP(C22,RA!B26:D57,3,0)</f>
        <v>700329.15190000006</v>
      </c>
      <c r="F22" s="25">
        <f>VLOOKUP(C22,RA!B26:I61,8,0)</f>
        <v>139652.37299999999</v>
      </c>
      <c r="G22" s="16">
        <f t="shared" si="0"/>
        <v>560676.77890000003</v>
      </c>
      <c r="H22" s="27">
        <f>RA!J26</f>
        <v>19.9409624204735</v>
      </c>
      <c r="I22" s="20">
        <f>VLOOKUP(B22,RMS!B:D,3,FALSE)</f>
        <v>700329.16257168096</v>
      </c>
      <c r="J22" s="21">
        <f>VLOOKUP(B22,RMS!B:E,4,FALSE)</f>
        <v>560676.76434293296</v>
      </c>
      <c r="K22" s="22">
        <f t="shared" si="1"/>
        <v>-1.0671680909581482E-2</v>
      </c>
      <c r="L22" s="22">
        <f t="shared" si="2"/>
        <v>1.4557067072018981E-2</v>
      </c>
      <c r="M22" s="36"/>
    </row>
    <row r="23" spans="1:13" x14ac:dyDescent="0.15">
      <c r="A23" s="41"/>
      <c r="B23" s="12">
        <v>34</v>
      </c>
      <c r="C23" s="38" t="s">
        <v>25</v>
      </c>
      <c r="D23" s="38"/>
      <c r="E23" s="15">
        <f>VLOOKUP(C23,RA!B26:D58,3,0)</f>
        <v>879483.57909999997</v>
      </c>
      <c r="F23" s="25">
        <f>VLOOKUP(C23,RA!B27:I62,8,0)</f>
        <v>191515.56169999999</v>
      </c>
      <c r="G23" s="16">
        <f t="shared" si="0"/>
        <v>687968.01740000001</v>
      </c>
      <c r="H23" s="27">
        <f>RA!J27</f>
        <v>21.775911029058999</v>
      </c>
      <c r="I23" s="20">
        <f>VLOOKUP(B23,RMS!B:D,3,FALSE)</f>
        <v>879483.11449661094</v>
      </c>
      <c r="J23" s="21">
        <f>VLOOKUP(B23,RMS!B:E,4,FALSE)</f>
        <v>687968.03121873003</v>
      </c>
      <c r="K23" s="22">
        <f t="shared" si="1"/>
        <v>0.46460338903125376</v>
      </c>
      <c r="L23" s="22">
        <f t="shared" si="2"/>
        <v>-1.3818730018101633E-2</v>
      </c>
      <c r="M23" s="36"/>
    </row>
    <row r="24" spans="1:13" x14ac:dyDescent="0.15">
      <c r="A24" s="41"/>
      <c r="B24" s="12">
        <v>35</v>
      </c>
      <c r="C24" s="38" t="s">
        <v>26</v>
      </c>
      <c r="D24" s="38"/>
      <c r="E24" s="15">
        <f>VLOOKUP(C24,RA!B28:D59,3,0)</f>
        <v>2020759.4162999999</v>
      </c>
      <c r="F24" s="25">
        <f>VLOOKUP(C24,RA!B28:I63,8,0)</f>
        <v>-3365.0558000000001</v>
      </c>
      <c r="G24" s="16">
        <f t="shared" si="0"/>
        <v>2024124.4720999999</v>
      </c>
      <c r="H24" s="27">
        <f>RA!J28</f>
        <v>-0.16652431619798699</v>
      </c>
      <c r="I24" s="20">
        <f>VLOOKUP(B24,RMS!B:D,3,FALSE)</f>
        <v>2020759.4153424799</v>
      </c>
      <c r="J24" s="21">
        <f>VLOOKUP(B24,RMS!B:E,4,FALSE)</f>
        <v>2024124.4553557499</v>
      </c>
      <c r="K24" s="22">
        <f t="shared" si="1"/>
        <v>9.5751998014748096E-4</v>
      </c>
      <c r="L24" s="22">
        <f t="shared" si="2"/>
        <v>1.674424996599555E-2</v>
      </c>
      <c r="M24" s="36"/>
    </row>
    <row r="25" spans="1:13" x14ac:dyDescent="0.15">
      <c r="A25" s="41"/>
      <c r="B25" s="12">
        <v>36</v>
      </c>
      <c r="C25" s="38" t="s">
        <v>27</v>
      </c>
      <c r="D25" s="38"/>
      <c r="E25" s="15">
        <f>VLOOKUP(C25,RA!B28:D60,3,0)</f>
        <v>972201.23419999995</v>
      </c>
      <c r="F25" s="25">
        <f>VLOOKUP(C25,RA!B29:I64,8,0)</f>
        <v>125061.17080000001</v>
      </c>
      <c r="G25" s="16">
        <f t="shared" si="0"/>
        <v>847140.06339999998</v>
      </c>
      <c r="H25" s="27">
        <f>RA!J29</f>
        <v>12.863712408564201</v>
      </c>
      <c r="I25" s="20">
        <f>VLOOKUP(B25,RMS!B:D,3,FALSE)</f>
        <v>972201.23219646001</v>
      </c>
      <c r="J25" s="21">
        <f>VLOOKUP(B25,RMS!B:E,4,FALSE)</f>
        <v>847140.02781357802</v>
      </c>
      <c r="K25" s="22">
        <f t="shared" si="1"/>
        <v>2.0035399356856942E-3</v>
      </c>
      <c r="L25" s="22">
        <f t="shared" si="2"/>
        <v>3.5586421960033476E-2</v>
      </c>
      <c r="M25" s="36"/>
    </row>
    <row r="26" spans="1:13" x14ac:dyDescent="0.15">
      <c r="A26" s="41"/>
      <c r="B26" s="12">
        <v>37</v>
      </c>
      <c r="C26" s="38" t="s">
        <v>28</v>
      </c>
      <c r="D26" s="38"/>
      <c r="E26" s="15">
        <f>VLOOKUP(C26,RA!B30:D61,3,0)</f>
        <v>2016064.6639</v>
      </c>
      <c r="F26" s="25">
        <f>VLOOKUP(C26,RA!B30:I65,8,0)</f>
        <v>213152.36079999999</v>
      </c>
      <c r="G26" s="16">
        <f t="shared" si="0"/>
        <v>1802912.3031000001</v>
      </c>
      <c r="H26" s="27">
        <f>RA!J30</f>
        <v>10.572694646989399</v>
      </c>
      <c r="I26" s="20">
        <f>VLOOKUP(B26,RMS!B:D,3,FALSE)</f>
        <v>2016064.6806008799</v>
      </c>
      <c r="J26" s="21">
        <f>VLOOKUP(B26,RMS!B:E,4,FALSE)</f>
        <v>1802912.3217346801</v>
      </c>
      <c r="K26" s="22">
        <f t="shared" si="1"/>
        <v>-1.6700879903510213E-2</v>
      </c>
      <c r="L26" s="22">
        <f t="shared" si="2"/>
        <v>-1.8634679960086942E-2</v>
      </c>
      <c r="M26" s="36"/>
    </row>
    <row r="27" spans="1:13" x14ac:dyDescent="0.15">
      <c r="A27" s="41"/>
      <c r="B27" s="12">
        <v>38</v>
      </c>
      <c r="C27" s="38" t="s">
        <v>29</v>
      </c>
      <c r="D27" s="38"/>
      <c r="E27" s="15">
        <f>VLOOKUP(C27,RA!B30:D62,3,0)</f>
        <v>1656504.6140000001</v>
      </c>
      <c r="F27" s="25">
        <f>VLOOKUP(C27,RA!B31:I66,8,0)</f>
        <v>-22040.402999999998</v>
      </c>
      <c r="G27" s="16">
        <f t="shared" si="0"/>
        <v>1678545.017</v>
      </c>
      <c r="H27" s="27">
        <f>RA!J31</f>
        <v>-1.33053677084415</v>
      </c>
      <c r="I27" s="20">
        <f>VLOOKUP(B27,RMS!B:D,3,FALSE)</f>
        <v>1656504.5977</v>
      </c>
      <c r="J27" s="21">
        <f>VLOOKUP(B27,RMS!B:E,4,FALSE)</f>
        <v>1678544.96</v>
      </c>
      <c r="K27" s="22">
        <f t="shared" si="1"/>
        <v>1.6300000017508864E-2</v>
      </c>
      <c r="L27" s="22">
        <f t="shared" si="2"/>
        <v>5.7000000029802322E-2</v>
      </c>
      <c r="M27" s="36"/>
    </row>
    <row r="28" spans="1:13" x14ac:dyDescent="0.15">
      <c r="A28" s="41"/>
      <c r="B28" s="12">
        <v>39</v>
      </c>
      <c r="C28" s="38" t="s">
        <v>30</v>
      </c>
      <c r="D28" s="38"/>
      <c r="E28" s="15">
        <f>VLOOKUP(C28,RA!B32:D63,3,0)</f>
        <v>152674.01689999999</v>
      </c>
      <c r="F28" s="25">
        <f>VLOOKUP(C28,RA!B32:I67,8,0)</f>
        <v>-258533.42660000001</v>
      </c>
      <c r="G28" s="16">
        <f t="shared" si="0"/>
        <v>411207.44349999999</v>
      </c>
      <c r="H28" s="27">
        <f>RA!J32</f>
        <v>-169.336886426023</v>
      </c>
      <c r="I28" s="20">
        <f>VLOOKUP(B28,RMS!B:D,3,FALSE)</f>
        <v>152673.95018817001</v>
      </c>
      <c r="J28" s="21">
        <f>VLOOKUP(B28,RMS!B:E,4,FALSE)</f>
        <v>411207.43639888801</v>
      </c>
      <c r="K28" s="22">
        <f t="shared" si="1"/>
        <v>6.6711829975247383E-2</v>
      </c>
      <c r="L28" s="22">
        <f t="shared" si="2"/>
        <v>7.1011119871400297E-3</v>
      </c>
      <c r="M28" s="36"/>
    </row>
    <row r="29" spans="1:13" x14ac:dyDescent="0.15">
      <c r="A29" s="41"/>
      <c r="B29" s="12">
        <v>40</v>
      </c>
      <c r="C29" s="38" t="s">
        <v>31</v>
      </c>
      <c r="D29" s="38"/>
      <c r="E29" s="15">
        <f>VLOOKUP(C29,RA!B32:D64,3,0)</f>
        <v>0</v>
      </c>
      <c r="F29" s="25">
        <f>VLOOKUP(C29,RA!B33:I68,8,0)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6"/>
    </row>
    <row r="30" spans="1:13" x14ac:dyDescent="0.15">
      <c r="A30" s="41"/>
      <c r="B30" s="12">
        <v>41</v>
      </c>
      <c r="C30" s="38" t="s">
        <v>36</v>
      </c>
      <c r="D30" s="38"/>
      <c r="E30" s="15">
        <f>VLOOKUP(C30,RA!B34:D65,3,0)</f>
        <v>0</v>
      </c>
      <c r="F30" s="25">
        <f>VLOOKUP(C30,RA!B34:I69,8,0)</f>
        <v>0</v>
      </c>
      <c r="G30" s="16">
        <f t="shared" si="0"/>
        <v>0</v>
      </c>
      <c r="H30" s="27">
        <f>RA!J34</f>
        <v>0</v>
      </c>
      <c r="I30" s="20">
        <v>0</v>
      </c>
      <c r="J30" s="21">
        <v>0</v>
      </c>
      <c r="K30" s="22">
        <f t="shared" si="1"/>
        <v>0</v>
      </c>
      <c r="L30" s="22">
        <f t="shared" si="2"/>
        <v>0</v>
      </c>
      <c r="M30" s="36"/>
    </row>
    <row r="31" spans="1:13" x14ac:dyDescent="0.15">
      <c r="A31" s="41"/>
      <c r="B31" s="12">
        <v>42</v>
      </c>
      <c r="C31" s="38" t="s">
        <v>32</v>
      </c>
      <c r="D31" s="38"/>
      <c r="E31" s="15">
        <f>VLOOKUP(C31,RA!B34:D66,3,0)</f>
        <v>334331.12089999998</v>
      </c>
      <c r="F31" s="25">
        <f>VLOOKUP(C31,RA!B35:I70,8,0)</f>
        <v>24050.5432</v>
      </c>
      <c r="G31" s="16">
        <f t="shared" si="0"/>
        <v>310280.57769999997</v>
      </c>
      <c r="H31" s="27">
        <f>RA!J35</f>
        <v>7.1936298168287003</v>
      </c>
      <c r="I31" s="20">
        <f>VLOOKUP(B31,RMS!B:D,3,FALSE)</f>
        <v>334331.11920000002</v>
      </c>
      <c r="J31" s="21">
        <f>VLOOKUP(B31,RMS!B:E,4,FALSE)</f>
        <v>310280.54180000001</v>
      </c>
      <c r="K31" s="22">
        <f t="shared" si="1"/>
        <v>1.6999999643303454E-3</v>
      </c>
      <c r="L31" s="22">
        <f t="shared" si="2"/>
        <v>3.5899999958928674E-2</v>
      </c>
      <c r="M31" s="36"/>
    </row>
    <row r="32" spans="1:13" x14ac:dyDescent="0.15">
      <c r="A32" s="41"/>
      <c r="B32" s="12">
        <v>71</v>
      </c>
      <c r="C32" s="38" t="s">
        <v>37</v>
      </c>
      <c r="D32" s="38"/>
      <c r="E32" s="15">
        <f>VLOOKUP(C32,RA!B36:D67,3,0)</f>
        <v>0</v>
      </c>
      <c r="F32" s="25">
        <f>VLOOKUP(C32,RA!B36:I71,8,0)</f>
        <v>0</v>
      </c>
      <c r="G32" s="16">
        <f t="shared" si="0"/>
        <v>0</v>
      </c>
      <c r="H32" s="27">
        <f>RA!J36</f>
        <v>0</v>
      </c>
      <c r="I32" s="20">
        <v>0</v>
      </c>
      <c r="J32" s="21">
        <v>0</v>
      </c>
      <c r="K32" s="22">
        <f t="shared" si="1"/>
        <v>0</v>
      </c>
      <c r="L32" s="22">
        <f t="shared" si="2"/>
        <v>0</v>
      </c>
      <c r="M32" s="36"/>
    </row>
    <row r="33" spans="1:13" x14ac:dyDescent="0.15">
      <c r="A33" s="41"/>
      <c r="B33" s="12">
        <v>72</v>
      </c>
      <c r="C33" s="38" t="s">
        <v>38</v>
      </c>
      <c r="D33" s="38"/>
      <c r="E33" s="15">
        <f>VLOOKUP(C33,RA!B37:D68,3,0)</f>
        <v>0</v>
      </c>
      <c r="F33" s="25">
        <f>VLOOKUP(C33,RA!B37:I72,8,0)</f>
        <v>0</v>
      </c>
      <c r="G33" s="16">
        <f t="shared" si="0"/>
        <v>0</v>
      </c>
      <c r="H33" s="27">
        <f>RA!J37</f>
        <v>0</v>
      </c>
      <c r="I33" s="20">
        <v>0</v>
      </c>
      <c r="J33" s="21">
        <v>0</v>
      </c>
      <c r="K33" s="22">
        <f t="shared" si="1"/>
        <v>0</v>
      </c>
      <c r="L33" s="22">
        <f t="shared" si="2"/>
        <v>0</v>
      </c>
      <c r="M33" s="36"/>
    </row>
    <row r="34" spans="1:13" x14ac:dyDescent="0.15">
      <c r="A34" s="41"/>
      <c r="B34" s="12">
        <v>73</v>
      </c>
      <c r="C34" s="38" t="s">
        <v>39</v>
      </c>
      <c r="D34" s="38"/>
      <c r="E34" s="15">
        <f>VLOOKUP(C34,RA!B38:D69,3,0)</f>
        <v>0</v>
      </c>
      <c r="F34" s="25">
        <f>VLOOKUP(C34,RA!B38:I73,8,0)</f>
        <v>0</v>
      </c>
      <c r="G34" s="16">
        <f t="shared" si="0"/>
        <v>0</v>
      </c>
      <c r="H34" s="27">
        <f>RA!J38</f>
        <v>0</v>
      </c>
      <c r="I34" s="20">
        <v>0</v>
      </c>
      <c r="J34" s="21">
        <v>0</v>
      </c>
      <c r="K34" s="22">
        <f t="shared" si="1"/>
        <v>0</v>
      </c>
      <c r="L34" s="22">
        <f t="shared" si="2"/>
        <v>0</v>
      </c>
      <c r="M34" s="36"/>
    </row>
    <row r="35" spans="1:13" x14ac:dyDescent="0.15">
      <c r="A35" s="41"/>
      <c r="B35" s="12">
        <v>75</v>
      </c>
      <c r="C35" s="38" t="s">
        <v>33</v>
      </c>
      <c r="D35" s="38"/>
      <c r="E35" s="15">
        <f>VLOOKUP(C35,RA!B8:D70,3,0)</f>
        <v>480071.87959999999</v>
      </c>
      <c r="F35" s="25">
        <f>VLOOKUP(C35,RA!B8:I74,8,0)</f>
        <v>35495.915999999997</v>
      </c>
      <c r="G35" s="16">
        <f t="shared" si="0"/>
        <v>444575.96360000002</v>
      </c>
      <c r="H35" s="27">
        <f>RA!J39</f>
        <v>7.39387527333938</v>
      </c>
      <c r="I35" s="20">
        <f>VLOOKUP(B35,RMS!B:D,3,FALSE)</f>
        <v>480071.880341026</v>
      </c>
      <c r="J35" s="21">
        <f>VLOOKUP(B35,RMS!B:E,4,FALSE)</f>
        <v>444575.96222222201</v>
      </c>
      <c r="K35" s="22">
        <f t="shared" si="1"/>
        <v>-7.4102601502090693E-4</v>
      </c>
      <c r="L35" s="22">
        <f t="shared" si="2"/>
        <v>1.3777780113741755E-3</v>
      </c>
      <c r="M35" s="36"/>
    </row>
    <row r="36" spans="1:13" x14ac:dyDescent="0.15">
      <c r="A36" s="41"/>
      <c r="B36" s="12">
        <v>76</v>
      </c>
      <c r="C36" s="38" t="s">
        <v>34</v>
      </c>
      <c r="D36" s="38"/>
      <c r="E36" s="15">
        <f>VLOOKUP(C36,RA!B8:D71,3,0)</f>
        <v>788393.79839999997</v>
      </c>
      <c r="F36" s="25">
        <f>VLOOKUP(C36,RA!B8:I75,8,0)</f>
        <v>47299.747100000001</v>
      </c>
      <c r="G36" s="16">
        <f t="shared" si="0"/>
        <v>741094.05129999993</v>
      </c>
      <c r="H36" s="27">
        <f>RA!J40</f>
        <v>5.9995077581777201</v>
      </c>
      <c r="I36" s="20">
        <f>VLOOKUP(B36,RMS!B:D,3,FALSE)</f>
        <v>788393.78474957298</v>
      </c>
      <c r="J36" s="21">
        <f>VLOOKUP(B36,RMS!B:E,4,FALSE)</f>
        <v>741094.04282478604</v>
      </c>
      <c r="K36" s="22">
        <f t="shared" si="1"/>
        <v>1.3650426990352571E-2</v>
      </c>
      <c r="L36" s="22">
        <f t="shared" si="2"/>
        <v>8.4752138936892152E-3</v>
      </c>
      <c r="M36" s="36"/>
    </row>
    <row r="37" spans="1:13" x14ac:dyDescent="0.15">
      <c r="A37" s="41"/>
      <c r="B37" s="12">
        <v>77</v>
      </c>
      <c r="C37" s="38" t="s">
        <v>40</v>
      </c>
      <c r="D37" s="38"/>
      <c r="E37" s="15">
        <f>VLOOKUP(C37,RA!B9:D72,3,0)</f>
        <v>0</v>
      </c>
      <c r="F37" s="25">
        <f>VLOOKUP(C37,RA!B9:I76,8,0)</f>
        <v>0</v>
      </c>
      <c r="G37" s="16">
        <f t="shared" si="0"/>
        <v>0</v>
      </c>
      <c r="H37" s="27">
        <f>RA!J41</f>
        <v>0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  <c r="M37" s="36"/>
    </row>
    <row r="38" spans="1:13" x14ac:dyDescent="0.15">
      <c r="A38" s="41"/>
      <c r="B38" s="12">
        <v>78</v>
      </c>
      <c r="C38" s="38" t="s">
        <v>41</v>
      </c>
      <c r="D38" s="38"/>
      <c r="E38" s="15">
        <f>VLOOKUP(C38,RA!B10:D73,3,0)</f>
        <v>0</v>
      </c>
      <c r="F38" s="25">
        <f>VLOOKUP(C38,RA!B10:I77,8,0)</f>
        <v>0</v>
      </c>
      <c r="G38" s="16">
        <f t="shared" si="0"/>
        <v>0</v>
      </c>
      <c r="H38" s="27">
        <f>RA!J42</f>
        <v>0</v>
      </c>
      <c r="I38" s="20">
        <v>0</v>
      </c>
      <c r="J38" s="21">
        <v>0</v>
      </c>
      <c r="K38" s="22">
        <f t="shared" si="1"/>
        <v>0</v>
      </c>
      <c r="L38" s="22">
        <f t="shared" si="2"/>
        <v>0</v>
      </c>
      <c r="M38" s="36"/>
    </row>
    <row r="39" spans="1:13" s="34" customFormat="1" x14ac:dyDescent="0.15">
      <c r="A39" s="41"/>
      <c r="B39" s="12">
        <v>9101</v>
      </c>
      <c r="C39" s="38" t="s">
        <v>72</v>
      </c>
      <c r="D39" s="38"/>
      <c r="E39" s="15">
        <f>VLOOKUP(C39,RA!B11:D74,3,0)</f>
        <v>0</v>
      </c>
      <c r="F39" s="25">
        <f>VLOOKUP(C39,RA!B11:I78,8,0)</f>
        <v>0</v>
      </c>
      <c r="G39" s="16">
        <f t="shared" si="0"/>
        <v>0</v>
      </c>
      <c r="H39" s="27">
        <f>RA!J43</f>
        <v>0</v>
      </c>
      <c r="I39" s="20">
        <v>0</v>
      </c>
      <c r="J39" s="21">
        <v>0</v>
      </c>
      <c r="K39" s="22">
        <f t="shared" si="1"/>
        <v>0</v>
      </c>
      <c r="L39" s="22">
        <f t="shared" si="2"/>
        <v>0</v>
      </c>
      <c r="M39" s="36"/>
    </row>
    <row r="40" spans="1:13" x14ac:dyDescent="0.15">
      <c r="A40" s="41"/>
      <c r="B40" s="12">
        <v>99</v>
      </c>
      <c r="C40" s="38" t="s">
        <v>35</v>
      </c>
      <c r="D40" s="38"/>
      <c r="E40" s="15">
        <f>VLOOKUP(C40,RA!B8:D74,3,0)</f>
        <v>75977.395699999994</v>
      </c>
      <c r="F40" s="25">
        <f>VLOOKUP(C40,RA!B8:I78,8,0)</f>
        <v>8313.6998000000003</v>
      </c>
      <c r="G40" s="16">
        <f t="shared" si="0"/>
        <v>67663.695899999992</v>
      </c>
      <c r="H40" s="27">
        <f>RA!J43</f>
        <v>0</v>
      </c>
      <c r="I40" s="20">
        <f>VLOOKUP(B40,RMS!B:D,3,FALSE)</f>
        <v>75977.395053324304</v>
      </c>
      <c r="J40" s="21">
        <f>VLOOKUP(B40,RMS!B:E,4,FALSE)</f>
        <v>67663.694712956698</v>
      </c>
      <c r="K40" s="22">
        <f t="shared" si="1"/>
        <v>6.4667568949516863E-4</v>
      </c>
      <c r="L40" s="22">
        <f t="shared" si="2"/>
        <v>1.1870432936120778E-3</v>
      </c>
      <c r="M40" s="36"/>
    </row>
  </sheetData>
  <mergeCells count="40">
    <mergeCell ref="C39:D39"/>
    <mergeCell ref="C40:D40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:D2"/>
    <mergeCell ref="C4:D4"/>
    <mergeCell ref="C5:D5"/>
    <mergeCell ref="C6:D6"/>
    <mergeCell ref="C7:D7"/>
    <mergeCell ref="A3:D3"/>
    <mergeCell ref="A4:A40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29:D29"/>
    <mergeCell ref="C27:D27"/>
    <mergeCell ref="C28:D28"/>
    <mergeCell ref="C23:D23"/>
    <mergeCell ref="C24:D24"/>
    <mergeCell ref="C25:D25"/>
    <mergeCell ref="C26:D26"/>
  </mergeCells>
  <phoneticPr fontId="23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44"/>
  <sheetViews>
    <sheetView workbookViewId="0">
      <selection sqref="A1:W44"/>
    </sheetView>
  </sheetViews>
  <sheetFormatPr defaultRowHeight="11.25" x14ac:dyDescent="0.15"/>
  <cols>
    <col min="1" max="1" width="7.75" style="35" customWidth="1"/>
    <col min="2" max="3" width="9" style="35"/>
    <col min="4" max="4" width="11.5" style="35" bestFit="1" customWidth="1"/>
    <col min="5" max="5" width="10.5" style="35" bestFit="1" customWidth="1"/>
    <col min="6" max="7" width="12.25" style="35" bestFit="1" customWidth="1"/>
    <col min="8" max="8" width="9" style="35"/>
    <col min="9" max="9" width="12.25" style="35" bestFit="1" customWidth="1"/>
    <col min="10" max="10" width="9" style="35"/>
    <col min="11" max="11" width="12.25" style="35" bestFit="1" customWidth="1"/>
    <col min="12" max="12" width="10.5" style="35" bestFit="1" customWidth="1"/>
    <col min="13" max="13" width="12.25" style="35" bestFit="1" customWidth="1"/>
    <col min="14" max="15" width="13.875" style="35" bestFit="1" customWidth="1"/>
    <col min="16" max="17" width="9.25" style="35" bestFit="1" customWidth="1"/>
    <col min="18" max="18" width="10.5" style="35" bestFit="1" customWidth="1"/>
    <col min="19" max="20" width="9" style="35"/>
    <col min="21" max="21" width="10.5" style="35" bestFit="1" customWidth="1"/>
    <col min="22" max="22" width="36" style="35" bestFit="1" customWidth="1"/>
    <col min="23" max="16384" width="9" style="35"/>
  </cols>
  <sheetData>
    <row r="1" spans="1:23" ht="12.75" x14ac:dyDescent="0.2">
      <c r="A1" s="42"/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56" t="s">
        <v>47</v>
      </c>
      <c r="W1" s="44"/>
    </row>
    <row r="2" spans="1:23" ht="12.75" x14ac:dyDescent="0.2">
      <c r="A2" s="42"/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56"/>
      <c r="W2" s="44"/>
    </row>
    <row r="3" spans="1:23" ht="23.25" thickBot="1" x14ac:dyDescent="0.2">
      <c r="A3" s="42"/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57" t="s">
        <v>48</v>
      </c>
      <c r="W3" s="44"/>
    </row>
    <row r="4" spans="1:23" ht="15" thickTop="1" thickBot="1" x14ac:dyDescent="0.2">
      <c r="A4" s="43"/>
      <c r="B4" s="43"/>
      <c r="C4" s="43"/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55"/>
      <c r="W4" s="44"/>
    </row>
    <row r="5" spans="1:23" ht="15" thickTop="1" thickBot="1" x14ac:dyDescent="0.25">
      <c r="A5" s="58"/>
      <c r="B5" s="59"/>
      <c r="C5" s="60"/>
      <c r="D5" s="61" t="s">
        <v>0</v>
      </c>
      <c r="E5" s="61" t="s">
        <v>60</v>
      </c>
      <c r="F5" s="61" t="s">
        <v>61</v>
      </c>
      <c r="G5" s="61" t="s">
        <v>49</v>
      </c>
      <c r="H5" s="61" t="s">
        <v>50</v>
      </c>
      <c r="I5" s="61" t="s">
        <v>1</v>
      </c>
      <c r="J5" s="61" t="s">
        <v>2</v>
      </c>
      <c r="K5" s="61" t="s">
        <v>51</v>
      </c>
      <c r="L5" s="61" t="s">
        <v>52</v>
      </c>
      <c r="M5" s="61" t="s">
        <v>53</v>
      </c>
      <c r="N5" s="61" t="s">
        <v>54</v>
      </c>
      <c r="O5" s="61" t="s">
        <v>55</v>
      </c>
      <c r="P5" s="61" t="s">
        <v>62</v>
      </c>
      <c r="Q5" s="61" t="s">
        <v>63</v>
      </c>
      <c r="R5" s="61" t="s">
        <v>56</v>
      </c>
      <c r="S5" s="61" t="s">
        <v>57</v>
      </c>
      <c r="T5" s="61" t="s">
        <v>58</v>
      </c>
      <c r="U5" s="62" t="s">
        <v>59</v>
      </c>
      <c r="V5" s="55"/>
      <c r="W5" s="55"/>
    </row>
    <row r="6" spans="1:23" ht="14.25" thickBot="1" x14ac:dyDescent="0.2">
      <c r="A6" s="63" t="s">
        <v>3</v>
      </c>
      <c r="B6" s="45" t="s">
        <v>4</v>
      </c>
      <c r="C6" s="46"/>
      <c r="D6" s="63"/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  <c r="P6" s="63"/>
      <c r="Q6" s="63"/>
      <c r="R6" s="63"/>
      <c r="S6" s="63"/>
      <c r="T6" s="63"/>
      <c r="U6" s="64"/>
      <c r="V6" s="55"/>
      <c r="W6" s="55"/>
    </row>
    <row r="7" spans="1:23" ht="14.25" thickBot="1" x14ac:dyDescent="0.2">
      <c r="A7" s="47" t="s">
        <v>5</v>
      </c>
      <c r="B7" s="48"/>
      <c r="C7" s="49"/>
      <c r="D7" s="65">
        <v>33733021.5682</v>
      </c>
      <c r="E7" s="65">
        <v>33345779</v>
      </c>
      <c r="F7" s="66">
        <v>101.16129411221701</v>
      </c>
      <c r="G7" s="65">
        <v>16486851.4253</v>
      </c>
      <c r="H7" s="66">
        <v>104.605601749008</v>
      </c>
      <c r="I7" s="65">
        <v>1649839.2472000001</v>
      </c>
      <c r="J7" s="66">
        <v>4.8908730095951398</v>
      </c>
      <c r="K7" s="65">
        <v>1929493.9432000001</v>
      </c>
      <c r="L7" s="66">
        <v>11.7032287938198</v>
      </c>
      <c r="M7" s="66">
        <v>-0.14493680946010301</v>
      </c>
      <c r="N7" s="65">
        <v>134565926.3845</v>
      </c>
      <c r="O7" s="65">
        <v>4904890110.0075998</v>
      </c>
      <c r="P7" s="65">
        <v>1426009</v>
      </c>
      <c r="Q7" s="65">
        <v>1134476</v>
      </c>
      <c r="R7" s="66">
        <v>25.6975907819998</v>
      </c>
      <c r="S7" s="65">
        <v>23.6555460506911</v>
      </c>
      <c r="T7" s="65">
        <v>21.641041538208</v>
      </c>
      <c r="U7" s="67">
        <v>8.51599243647272</v>
      </c>
      <c r="V7" s="55"/>
      <c r="W7" s="55"/>
    </row>
    <row r="8" spans="1:23" ht="14.25" thickBot="1" x14ac:dyDescent="0.2">
      <c r="A8" s="50">
        <v>41888</v>
      </c>
      <c r="B8" s="53" t="s">
        <v>6</v>
      </c>
      <c r="C8" s="54"/>
      <c r="D8" s="68">
        <v>1059095.8228</v>
      </c>
      <c r="E8" s="68">
        <v>828866</v>
      </c>
      <c r="F8" s="69">
        <v>127.77648290556</v>
      </c>
      <c r="G8" s="68">
        <v>647755.39359999995</v>
      </c>
      <c r="H8" s="69">
        <v>63.5024321316589</v>
      </c>
      <c r="I8" s="68">
        <v>175026.5926</v>
      </c>
      <c r="J8" s="69">
        <v>16.526039366038798</v>
      </c>
      <c r="K8" s="68">
        <v>136805.25529999999</v>
      </c>
      <c r="L8" s="69">
        <v>21.119894431088198</v>
      </c>
      <c r="M8" s="69">
        <v>0.27938500766059399</v>
      </c>
      <c r="N8" s="68">
        <v>4672308.1935999999</v>
      </c>
      <c r="O8" s="68">
        <v>185776780.0512</v>
      </c>
      <c r="P8" s="68">
        <v>36318</v>
      </c>
      <c r="Q8" s="68">
        <v>27601</v>
      </c>
      <c r="R8" s="69">
        <v>31.582189051121301</v>
      </c>
      <c r="S8" s="68">
        <v>29.161733102043101</v>
      </c>
      <c r="T8" s="68">
        <v>25.005221807180899</v>
      </c>
      <c r="U8" s="70">
        <v>14.253306826167201</v>
      </c>
      <c r="V8" s="55"/>
      <c r="W8" s="55"/>
    </row>
    <row r="9" spans="1:23" ht="12" customHeight="1" thickBot="1" x14ac:dyDescent="0.2">
      <c r="A9" s="51"/>
      <c r="B9" s="53" t="s">
        <v>7</v>
      </c>
      <c r="C9" s="54"/>
      <c r="D9" s="68">
        <v>197552.03969999999</v>
      </c>
      <c r="E9" s="68">
        <v>172444</v>
      </c>
      <c r="F9" s="69">
        <v>114.560112094361</v>
      </c>
      <c r="G9" s="68">
        <v>100201.6963</v>
      </c>
      <c r="H9" s="69">
        <v>97.154386596946296</v>
      </c>
      <c r="I9" s="68">
        <v>42407.051800000001</v>
      </c>
      <c r="J9" s="69">
        <v>21.466268768674201</v>
      </c>
      <c r="K9" s="68">
        <v>16811.380300000001</v>
      </c>
      <c r="L9" s="69">
        <v>16.777540621335799</v>
      </c>
      <c r="M9" s="69">
        <v>1.52252052141132</v>
      </c>
      <c r="N9" s="68">
        <v>983168.9277</v>
      </c>
      <c r="O9" s="68">
        <v>33050809.140900001</v>
      </c>
      <c r="P9" s="68">
        <v>10701</v>
      </c>
      <c r="Q9" s="68">
        <v>7131</v>
      </c>
      <c r="R9" s="69">
        <v>50.063104753891501</v>
      </c>
      <c r="S9" s="68">
        <v>18.461082113821099</v>
      </c>
      <c r="T9" s="68">
        <v>17.540555167578201</v>
      </c>
      <c r="U9" s="70">
        <v>4.9863108812770696</v>
      </c>
      <c r="V9" s="55"/>
      <c r="W9" s="55"/>
    </row>
    <row r="10" spans="1:23" ht="14.25" thickBot="1" x14ac:dyDescent="0.2">
      <c r="A10" s="51"/>
      <c r="B10" s="53" t="s">
        <v>8</v>
      </c>
      <c r="C10" s="54"/>
      <c r="D10" s="68">
        <v>239777.7715</v>
      </c>
      <c r="E10" s="68">
        <v>243401</v>
      </c>
      <c r="F10" s="69">
        <v>98.511415935020807</v>
      </c>
      <c r="G10" s="68">
        <v>103650.0377</v>
      </c>
      <c r="H10" s="69">
        <v>131.333993523478</v>
      </c>
      <c r="I10" s="68">
        <v>55885.925999999999</v>
      </c>
      <c r="J10" s="69">
        <v>23.307384020791101</v>
      </c>
      <c r="K10" s="68">
        <v>22693.432499999999</v>
      </c>
      <c r="L10" s="69">
        <v>21.894282919300899</v>
      </c>
      <c r="M10" s="69">
        <v>1.4626475523259901</v>
      </c>
      <c r="N10" s="68">
        <v>866300.62410000002</v>
      </c>
      <c r="O10" s="68">
        <v>47365744.601300001</v>
      </c>
      <c r="P10" s="68">
        <v>128774</v>
      </c>
      <c r="Q10" s="68">
        <v>100005</v>
      </c>
      <c r="R10" s="69">
        <v>28.767561621918901</v>
      </c>
      <c r="S10" s="68">
        <v>1.86200453119418</v>
      </c>
      <c r="T10" s="68">
        <v>1.47761454627269</v>
      </c>
      <c r="U10" s="70">
        <v>20.643880209838802</v>
      </c>
      <c r="V10" s="55"/>
      <c r="W10" s="55"/>
    </row>
    <row r="11" spans="1:23" ht="14.25" thickBot="1" x14ac:dyDescent="0.2">
      <c r="A11" s="51"/>
      <c r="B11" s="53" t="s">
        <v>9</v>
      </c>
      <c r="C11" s="54"/>
      <c r="D11" s="68">
        <v>85673.29</v>
      </c>
      <c r="E11" s="68">
        <v>71301</v>
      </c>
      <c r="F11" s="69">
        <v>120.157206771294</v>
      </c>
      <c r="G11" s="68">
        <v>59677.263099999996</v>
      </c>
      <c r="H11" s="69">
        <v>43.561023997429302</v>
      </c>
      <c r="I11" s="68">
        <v>18946.814900000001</v>
      </c>
      <c r="J11" s="69">
        <v>22.115194712377701</v>
      </c>
      <c r="K11" s="68">
        <v>12003.8838</v>
      </c>
      <c r="L11" s="69">
        <v>20.114668764023801</v>
      </c>
      <c r="M11" s="69">
        <v>0.57839039561512595</v>
      </c>
      <c r="N11" s="68">
        <v>376348.57339999999</v>
      </c>
      <c r="O11" s="68">
        <v>19149132.337000001</v>
      </c>
      <c r="P11" s="68">
        <v>3793</v>
      </c>
      <c r="Q11" s="68">
        <v>2778</v>
      </c>
      <c r="R11" s="69">
        <v>36.537077033837299</v>
      </c>
      <c r="S11" s="68">
        <v>22.587210651199602</v>
      </c>
      <c r="T11" s="68">
        <v>21.983440532757399</v>
      </c>
      <c r="U11" s="70">
        <v>2.6730618834076099</v>
      </c>
      <c r="V11" s="55"/>
      <c r="W11" s="55"/>
    </row>
    <row r="12" spans="1:23" ht="14.25" thickBot="1" x14ac:dyDescent="0.2">
      <c r="A12" s="51"/>
      <c r="B12" s="53" t="s">
        <v>10</v>
      </c>
      <c r="C12" s="54"/>
      <c r="D12" s="68">
        <v>579179.05240000004</v>
      </c>
      <c r="E12" s="68">
        <v>222808</v>
      </c>
      <c r="F12" s="69">
        <v>259.94535761732101</v>
      </c>
      <c r="G12" s="68">
        <v>278476.3063</v>
      </c>
      <c r="H12" s="69">
        <v>107.981447360931</v>
      </c>
      <c r="I12" s="68">
        <v>-3578.4123</v>
      </c>
      <c r="J12" s="69">
        <v>-0.61784214832559803</v>
      </c>
      <c r="K12" s="68">
        <v>24414.223099999999</v>
      </c>
      <c r="L12" s="69">
        <v>8.7670737321899104</v>
      </c>
      <c r="M12" s="69">
        <v>-1.14657080363946</v>
      </c>
      <c r="N12" s="68">
        <v>1524244.1773999999</v>
      </c>
      <c r="O12" s="68">
        <v>57979061.247400001</v>
      </c>
      <c r="P12" s="68">
        <v>4841</v>
      </c>
      <c r="Q12" s="68">
        <v>2226</v>
      </c>
      <c r="R12" s="69">
        <v>117.47529200359401</v>
      </c>
      <c r="S12" s="68">
        <v>119.640374385458</v>
      </c>
      <c r="T12" s="68">
        <v>82.710237735849105</v>
      </c>
      <c r="U12" s="70">
        <v>30.867620432736999</v>
      </c>
      <c r="V12" s="55"/>
      <c r="W12" s="55"/>
    </row>
    <row r="13" spans="1:23" ht="14.25" thickBot="1" x14ac:dyDescent="0.2">
      <c r="A13" s="51"/>
      <c r="B13" s="53" t="s">
        <v>11</v>
      </c>
      <c r="C13" s="54"/>
      <c r="D13" s="68">
        <v>445573.3676</v>
      </c>
      <c r="E13" s="68">
        <v>364611</v>
      </c>
      <c r="F13" s="69">
        <v>122.20513577483899</v>
      </c>
      <c r="G13" s="68">
        <v>315257.04090000002</v>
      </c>
      <c r="H13" s="69">
        <v>41.336531716459398</v>
      </c>
      <c r="I13" s="68">
        <v>80843.111999999994</v>
      </c>
      <c r="J13" s="69">
        <v>18.1436140215127</v>
      </c>
      <c r="K13" s="68">
        <v>77206.274399999995</v>
      </c>
      <c r="L13" s="69">
        <v>24.4899445162558</v>
      </c>
      <c r="M13" s="69">
        <v>4.7105466858273999E-2</v>
      </c>
      <c r="N13" s="68">
        <v>1883967.1669000001</v>
      </c>
      <c r="O13" s="68">
        <v>92023109.416500002</v>
      </c>
      <c r="P13" s="68">
        <v>17418</v>
      </c>
      <c r="Q13" s="68">
        <v>12471</v>
      </c>
      <c r="R13" s="69">
        <v>39.668029829203697</v>
      </c>
      <c r="S13" s="68">
        <v>25.581201492708701</v>
      </c>
      <c r="T13" s="68">
        <v>22.8065190201267</v>
      </c>
      <c r="U13" s="70">
        <v>10.8465682246116</v>
      </c>
      <c r="V13" s="55"/>
      <c r="W13" s="55"/>
    </row>
    <row r="14" spans="1:23" ht="14.25" thickBot="1" x14ac:dyDescent="0.2">
      <c r="A14" s="51"/>
      <c r="B14" s="53" t="s">
        <v>12</v>
      </c>
      <c r="C14" s="54"/>
      <c r="D14" s="68">
        <v>229215.29819999999</v>
      </c>
      <c r="E14" s="68">
        <v>174927</v>
      </c>
      <c r="F14" s="69">
        <v>131.03483064363999</v>
      </c>
      <c r="G14" s="68">
        <v>214463.28210000001</v>
      </c>
      <c r="H14" s="69">
        <v>6.8785742508227701</v>
      </c>
      <c r="I14" s="68">
        <v>34298.212099999997</v>
      </c>
      <c r="J14" s="69">
        <v>14.963317182290901</v>
      </c>
      <c r="K14" s="68">
        <v>37952.192300000002</v>
      </c>
      <c r="L14" s="69">
        <v>17.696358988996401</v>
      </c>
      <c r="M14" s="69">
        <v>-9.6278501413473994E-2</v>
      </c>
      <c r="N14" s="68">
        <v>963139.51540000003</v>
      </c>
      <c r="O14" s="68">
        <v>44012743.088399999</v>
      </c>
      <c r="P14" s="68">
        <v>3972</v>
      </c>
      <c r="Q14" s="68">
        <v>3532</v>
      </c>
      <c r="R14" s="69">
        <v>12.4575311438279</v>
      </c>
      <c r="S14" s="68">
        <v>57.707779003021102</v>
      </c>
      <c r="T14" s="68">
        <v>53.3026325311438</v>
      </c>
      <c r="U14" s="70">
        <v>7.6335401361516402</v>
      </c>
      <c r="V14" s="55"/>
      <c r="W14" s="55"/>
    </row>
    <row r="15" spans="1:23" ht="14.25" thickBot="1" x14ac:dyDescent="0.2">
      <c r="A15" s="51"/>
      <c r="B15" s="53" t="s">
        <v>13</v>
      </c>
      <c r="C15" s="54"/>
      <c r="D15" s="68">
        <v>144994.0661</v>
      </c>
      <c r="E15" s="68">
        <v>110373</v>
      </c>
      <c r="F15" s="69">
        <v>131.36733268099999</v>
      </c>
      <c r="G15" s="68">
        <v>129345.17290000001</v>
      </c>
      <c r="H15" s="69">
        <v>12.0985521524631</v>
      </c>
      <c r="I15" s="68">
        <v>20179.979899999998</v>
      </c>
      <c r="J15" s="69">
        <v>13.9177970814904</v>
      </c>
      <c r="K15" s="68">
        <v>25057.707600000002</v>
      </c>
      <c r="L15" s="69">
        <v>19.372742745779</v>
      </c>
      <c r="M15" s="69">
        <v>-0.19465977406488699</v>
      </c>
      <c r="N15" s="68">
        <v>718837.40090000001</v>
      </c>
      <c r="O15" s="68">
        <v>34424416.299099997</v>
      </c>
      <c r="P15" s="68">
        <v>5022</v>
      </c>
      <c r="Q15" s="68">
        <v>3648</v>
      </c>
      <c r="R15" s="69">
        <v>37.664473684210499</v>
      </c>
      <c r="S15" s="68">
        <v>28.8717773994425</v>
      </c>
      <c r="T15" s="68">
        <v>26.177082538377199</v>
      </c>
      <c r="U15" s="70">
        <v>9.3333182220963593</v>
      </c>
      <c r="V15" s="55"/>
      <c r="W15" s="55"/>
    </row>
    <row r="16" spans="1:23" ht="14.25" thickBot="1" x14ac:dyDescent="0.2">
      <c r="A16" s="51"/>
      <c r="B16" s="53" t="s">
        <v>14</v>
      </c>
      <c r="C16" s="54"/>
      <c r="D16" s="68">
        <v>2108235.5751</v>
      </c>
      <c r="E16" s="68">
        <v>1509697</v>
      </c>
      <c r="F16" s="69">
        <v>139.64627174194601</v>
      </c>
      <c r="G16" s="68">
        <v>696902.55759999994</v>
      </c>
      <c r="H16" s="69">
        <v>202.515115220751</v>
      </c>
      <c r="I16" s="68">
        <v>-4256.5736999999999</v>
      </c>
      <c r="J16" s="69">
        <v>-0.20190218542337701</v>
      </c>
      <c r="K16" s="68">
        <v>41334.460200000001</v>
      </c>
      <c r="L16" s="69">
        <v>5.9311678152463703</v>
      </c>
      <c r="M16" s="69">
        <v>-1.1029788142727499</v>
      </c>
      <c r="N16" s="68">
        <v>8159771.3095000004</v>
      </c>
      <c r="O16" s="68">
        <v>256139839.54049999</v>
      </c>
      <c r="P16" s="68">
        <v>87814</v>
      </c>
      <c r="Q16" s="68">
        <v>57231</v>
      </c>
      <c r="R16" s="69">
        <v>53.437822159319197</v>
      </c>
      <c r="S16" s="68">
        <v>24.0079665554467</v>
      </c>
      <c r="T16" s="68">
        <v>23.5386017682724</v>
      </c>
      <c r="U16" s="70">
        <v>1.9550376583968101</v>
      </c>
      <c r="V16" s="55"/>
      <c r="W16" s="55"/>
    </row>
    <row r="17" spans="1:23" ht="12" thickBot="1" x14ac:dyDescent="0.2">
      <c r="A17" s="51"/>
      <c r="B17" s="53" t="s">
        <v>15</v>
      </c>
      <c r="C17" s="54"/>
      <c r="D17" s="68">
        <v>5185198.6892999997</v>
      </c>
      <c r="E17" s="68">
        <v>6411595</v>
      </c>
      <c r="F17" s="69">
        <v>80.872211817808207</v>
      </c>
      <c r="G17" s="68">
        <v>731471.81409999996</v>
      </c>
      <c r="H17" s="69">
        <v>608.87197419627796</v>
      </c>
      <c r="I17" s="68">
        <v>-402562.7353</v>
      </c>
      <c r="J17" s="69">
        <v>-7.7636896755897702</v>
      </c>
      <c r="K17" s="68">
        <v>65623.456999999995</v>
      </c>
      <c r="L17" s="69">
        <v>8.9714266134427696</v>
      </c>
      <c r="M17" s="69">
        <v>-7.1344335349477301</v>
      </c>
      <c r="N17" s="68">
        <v>15895978.865</v>
      </c>
      <c r="O17" s="68">
        <v>252034600.9199</v>
      </c>
      <c r="P17" s="68">
        <v>64105</v>
      </c>
      <c r="Q17" s="68">
        <v>44557</v>
      </c>
      <c r="R17" s="69">
        <v>43.871894427362697</v>
      </c>
      <c r="S17" s="68">
        <v>80.886025884096398</v>
      </c>
      <c r="T17" s="68">
        <v>83.526124025405693</v>
      </c>
      <c r="U17" s="70">
        <v>-3.2639731182890799</v>
      </c>
      <c r="V17" s="37"/>
      <c r="W17" s="37"/>
    </row>
    <row r="18" spans="1:23" ht="12" thickBot="1" x14ac:dyDescent="0.2">
      <c r="A18" s="51"/>
      <c r="B18" s="53" t="s">
        <v>16</v>
      </c>
      <c r="C18" s="54"/>
      <c r="D18" s="68">
        <v>2555478.7573000002</v>
      </c>
      <c r="E18" s="68">
        <v>2268979</v>
      </c>
      <c r="F18" s="69">
        <v>112.626813967868</v>
      </c>
      <c r="G18" s="68">
        <v>1577154.4934</v>
      </c>
      <c r="H18" s="69">
        <v>62.030972107935199</v>
      </c>
      <c r="I18" s="68">
        <v>381542.58360000001</v>
      </c>
      <c r="J18" s="69">
        <v>14.930375864408299</v>
      </c>
      <c r="K18" s="68">
        <v>244911.02429999999</v>
      </c>
      <c r="L18" s="69">
        <v>15.528664143233399</v>
      </c>
      <c r="M18" s="69">
        <v>0.55788243787929803</v>
      </c>
      <c r="N18" s="68">
        <v>10108886.0287</v>
      </c>
      <c r="O18" s="68">
        <v>591293381.50489998</v>
      </c>
      <c r="P18" s="68">
        <v>119689</v>
      </c>
      <c r="Q18" s="68">
        <v>89310</v>
      </c>
      <c r="R18" s="69">
        <v>34.015227858022598</v>
      </c>
      <c r="S18" s="68">
        <v>21.350990962410901</v>
      </c>
      <c r="T18" s="68">
        <v>21.378159385287201</v>
      </c>
      <c r="U18" s="70">
        <v>-0.12724665999867299</v>
      </c>
      <c r="V18" s="37"/>
      <c r="W18" s="37"/>
    </row>
    <row r="19" spans="1:23" ht="12" thickBot="1" x14ac:dyDescent="0.2">
      <c r="A19" s="51"/>
      <c r="B19" s="53" t="s">
        <v>17</v>
      </c>
      <c r="C19" s="54"/>
      <c r="D19" s="68">
        <v>1166426.9358000001</v>
      </c>
      <c r="E19" s="68">
        <v>1044193</v>
      </c>
      <c r="F19" s="69">
        <v>111.706067345788</v>
      </c>
      <c r="G19" s="68">
        <v>538449.46149999998</v>
      </c>
      <c r="H19" s="69">
        <v>116.627003869703</v>
      </c>
      <c r="I19" s="68">
        <v>53798.036500000002</v>
      </c>
      <c r="J19" s="69">
        <v>4.6122080045332901</v>
      </c>
      <c r="K19" s="68">
        <v>47374.337800000001</v>
      </c>
      <c r="L19" s="69">
        <v>8.7982886393879305</v>
      </c>
      <c r="M19" s="69">
        <v>0.13559448001402999</v>
      </c>
      <c r="N19" s="68">
        <v>4378159.3612000002</v>
      </c>
      <c r="O19" s="68">
        <v>186456886.9057</v>
      </c>
      <c r="P19" s="68">
        <v>19686</v>
      </c>
      <c r="Q19" s="68">
        <v>14474</v>
      </c>
      <c r="R19" s="69">
        <v>36.009396158629301</v>
      </c>
      <c r="S19" s="68">
        <v>59.2515968607132</v>
      </c>
      <c r="T19" s="68">
        <v>50.354014681497901</v>
      </c>
      <c r="U19" s="70">
        <v>15.016611619989799</v>
      </c>
      <c r="V19" s="37"/>
      <c r="W19" s="37"/>
    </row>
    <row r="20" spans="1:23" ht="12" thickBot="1" x14ac:dyDescent="0.2">
      <c r="A20" s="51"/>
      <c r="B20" s="53" t="s">
        <v>18</v>
      </c>
      <c r="C20" s="54"/>
      <c r="D20" s="68">
        <v>1954260.2642000001</v>
      </c>
      <c r="E20" s="68">
        <v>1455255</v>
      </c>
      <c r="F20" s="69">
        <v>134.289884879282</v>
      </c>
      <c r="G20" s="68">
        <v>1050895.4989</v>
      </c>
      <c r="H20" s="69">
        <v>85.961426825557396</v>
      </c>
      <c r="I20" s="68">
        <v>91379.939400000003</v>
      </c>
      <c r="J20" s="69">
        <v>4.6759349854256698</v>
      </c>
      <c r="K20" s="68">
        <v>30695.0232</v>
      </c>
      <c r="L20" s="69">
        <v>2.9208444828367099</v>
      </c>
      <c r="M20" s="69">
        <v>1.97702786554662</v>
      </c>
      <c r="N20" s="68">
        <v>8957050.3249999993</v>
      </c>
      <c r="O20" s="68">
        <v>280279718.96710002</v>
      </c>
      <c r="P20" s="68">
        <v>57260</v>
      </c>
      <c r="Q20" s="68">
        <v>49350</v>
      </c>
      <c r="R20" s="69">
        <v>16.028368794326202</v>
      </c>
      <c r="S20" s="68">
        <v>34.129588966119499</v>
      </c>
      <c r="T20" s="68">
        <v>34.642603884498499</v>
      </c>
      <c r="U20" s="70">
        <v>-1.5031382853403401</v>
      </c>
      <c r="V20" s="37"/>
      <c r="W20" s="37"/>
    </row>
    <row r="21" spans="1:23" ht="12" thickBot="1" x14ac:dyDescent="0.2">
      <c r="A21" s="51"/>
      <c r="B21" s="53" t="s">
        <v>19</v>
      </c>
      <c r="C21" s="54"/>
      <c r="D21" s="68">
        <v>712368.32059999998</v>
      </c>
      <c r="E21" s="68">
        <v>502284</v>
      </c>
      <c r="F21" s="69">
        <v>141.82580384802199</v>
      </c>
      <c r="G21" s="68">
        <v>361749.29629999999</v>
      </c>
      <c r="H21" s="69">
        <v>96.9232083893897</v>
      </c>
      <c r="I21" s="68">
        <v>156926.66219999999</v>
      </c>
      <c r="J21" s="69">
        <v>22.0288659197853</v>
      </c>
      <c r="K21" s="68">
        <v>40181.953699999998</v>
      </c>
      <c r="L21" s="69">
        <v>11.107679852036799</v>
      </c>
      <c r="M21" s="69">
        <v>2.9054014986832302</v>
      </c>
      <c r="N21" s="68">
        <v>2499144.7245</v>
      </c>
      <c r="O21" s="68">
        <v>111123730.1944</v>
      </c>
      <c r="P21" s="68">
        <v>38119</v>
      </c>
      <c r="Q21" s="68">
        <v>32378</v>
      </c>
      <c r="R21" s="69">
        <v>17.7311754895299</v>
      </c>
      <c r="S21" s="68">
        <v>18.688011768409499</v>
      </c>
      <c r="T21" s="68">
        <v>13.384700330471301</v>
      </c>
      <c r="U21" s="70">
        <v>28.378146930017198</v>
      </c>
      <c r="V21" s="37"/>
      <c r="W21" s="37"/>
    </row>
    <row r="22" spans="1:23" ht="12" thickBot="1" x14ac:dyDescent="0.2">
      <c r="A22" s="51"/>
      <c r="B22" s="53" t="s">
        <v>20</v>
      </c>
      <c r="C22" s="54"/>
      <c r="D22" s="68">
        <v>1768095.3315999999</v>
      </c>
      <c r="E22" s="68">
        <v>1594009</v>
      </c>
      <c r="F22" s="69">
        <v>110.921289126975</v>
      </c>
      <c r="G22" s="68">
        <v>985194.9325</v>
      </c>
      <c r="H22" s="69">
        <v>79.466547509875696</v>
      </c>
      <c r="I22" s="68">
        <v>159326.63800000001</v>
      </c>
      <c r="J22" s="69">
        <v>9.0112017803825495</v>
      </c>
      <c r="K22" s="68">
        <v>129537.6471</v>
      </c>
      <c r="L22" s="69">
        <v>13.1484280751718</v>
      </c>
      <c r="M22" s="69">
        <v>0.229963964661205</v>
      </c>
      <c r="N22" s="68">
        <v>7766167.9677999998</v>
      </c>
      <c r="O22" s="68">
        <v>343239805.30510002</v>
      </c>
      <c r="P22" s="68">
        <v>103235</v>
      </c>
      <c r="Q22" s="68">
        <v>78000</v>
      </c>
      <c r="R22" s="69">
        <v>32.352564102564102</v>
      </c>
      <c r="S22" s="68">
        <v>17.126898160507601</v>
      </c>
      <c r="T22" s="68">
        <v>17.046469496153801</v>
      </c>
      <c r="U22" s="70">
        <v>0.46960438253318798</v>
      </c>
      <c r="V22" s="37"/>
      <c r="W22" s="37"/>
    </row>
    <row r="23" spans="1:23" ht="12" thickBot="1" x14ac:dyDescent="0.2">
      <c r="A23" s="51"/>
      <c r="B23" s="53" t="s">
        <v>21</v>
      </c>
      <c r="C23" s="54"/>
      <c r="D23" s="68">
        <v>4097291.3538000002</v>
      </c>
      <c r="E23" s="68">
        <v>3750319</v>
      </c>
      <c r="F23" s="69">
        <v>109.251809080774</v>
      </c>
      <c r="G23" s="68">
        <v>2281275.0868000002</v>
      </c>
      <c r="H23" s="69">
        <v>79.605317110062799</v>
      </c>
      <c r="I23" s="68">
        <v>165047.16099999999</v>
      </c>
      <c r="J23" s="69">
        <v>4.0282017251940898</v>
      </c>
      <c r="K23" s="68">
        <v>232566.9546</v>
      </c>
      <c r="L23" s="69">
        <v>10.194603708500001</v>
      </c>
      <c r="M23" s="69">
        <v>-0.29032410780856499</v>
      </c>
      <c r="N23" s="68">
        <v>19634064.3387</v>
      </c>
      <c r="O23" s="68">
        <v>719814228.58800006</v>
      </c>
      <c r="P23" s="68">
        <v>112424</v>
      </c>
      <c r="Q23" s="68">
        <v>91833</v>
      </c>
      <c r="R23" s="69">
        <v>22.422222948177701</v>
      </c>
      <c r="S23" s="68">
        <v>36.444988203586398</v>
      </c>
      <c r="T23" s="68">
        <v>33.7153212189518</v>
      </c>
      <c r="U23" s="70">
        <v>7.4898281469769197</v>
      </c>
      <c r="V23" s="37"/>
      <c r="W23" s="37"/>
    </row>
    <row r="24" spans="1:23" ht="12" thickBot="1" x14ac:dyDescent="0.2">
      <c r="A24" s="51"/>
      <c r="B24" s="53" t="s">
        <v>22</v>
      </c>
      <c r="C24" s="54"/>
      <c r="D24" s="68">
        <v>573442.32079999999</v>
      </c>
      <c r="E24" s="68">
        <v>495391</v>
      </c>
      <c r="F24" s="69">
        <v>115.755498343733</v>
      </c>
      <c r="G24" s="68">
        <v>318961.47340000002</v>
      </c>
      <c r="H24" s="69">
        <v>79.7841960934458</v>
      </c>
      <c r="I24" s="68">
        <v>90915.745999999999</v>
      </c>
      <c r="J24" s="69">
        <v>15.8543837282824</v>
      </c>
      <c r="K24" s="68">
        <v>46494.001900000003</v>
      </c>
      <c r="L24" s="69">
        <v>14.576682695998599</v>
      </c>
      <c r="M24" s="69">
        <v>0.955429566926567</v>
      </c>
      <c r="N24" s="68">
        <v>2030845.6936999999</v>
      </c>
      <c r="O24" s="68">
        <v>77782130.652400002</v>
      </c>
      <c r="P24" s="68">
        <v>43948</v>
      </c>
      <c r="Q24" s="68">
        <v>34455</v>
      </c>
      <c r="R24" s="69">
        <v>27.551879262806601</v>
      </c>
      <c r="S24" s="68">
        <v>13.048200618913301</v>
      </c>
      <c r="T24" s="68">
        <v>11.676688413873199</v>
      </c>
      <c r="U24" s="70">
        <v>10.5111213806147</v>
      </c>
      <c r="V24" s="37"/>
      <c r="W24" s="37"/>
    </row>
    <row r="25" spans="1:23" ht="12" thickBot="1" x14ac:dyDescent="0.2">
      <c r="A25" s="51"/>
      <c r="B25" s="53" t="s">
        <v>23</v>
      </c>
      <c r="C25" s="54"/>
      <c r="D25" s="68">
        <v>554372.44050000003</v>
      </c>
      <c r="E25" s="68">
        <v>435431</v>
      </c>
      <c r="F25" s="69">
        <v>127.31579526951499</v>
      </c>
      <c r="G25" s="68">
        <v>270106.19010000001</v>
      </c>
      <c r="H25" s="69">
        <v>105.242404957383</v>
      </c>
      <c r="I25" s="68">
        <v>33110.025500000003</v>
      </c>
      <c r="J25" s="69">
        <v>5.9725237189167197</v>
      </c>
      <c r="K25" s="68">
        <v>26196.196100000001</v>
      </c>
      <c r="L25" s="69">
        <v>9.6984804718105604</v>
      </c>
      <c r="M25" s="69">
        <v>0.26392493679645401</v>
      </c>
      <c r="N25" s="68">
        <v>2001235.6240999999</v>
      </c>
      <c r="O25" s="68">
        <v>75204427.543699995</v>
      </c>
      <c r="P25" s="68">
        <v>34725</v>
      </c>
      <c r="Q25" s="68">
        <v>28773</v>
      </c>
      <c r="R25" s="69">
        <v>20.686059847774001</v>
      </c>
      <c r="S25" s="68">
        <v>15.9646491144708</v>
      </c>
      <c r="T25" s="68">
        <v>15.0145799534286</v>
      </c>
      <c r="U25" s="70">
        <v>5.9510807549231304</v>
      </c>
      <c r="V25" s="37"/>
      <c r="W25" s="37"/>
    </row>
    <row r="26" spans="1:23" ht="12" thickBot="1" x14ac:dyDescent="0.2">
      <c r="A26" s="51"/>
      <c r="B26" s="53" t="s">
        <v>24</v>
      </c>
      <c r="C26" s="54"/>
      <c r="D26" s="68">
        <v>700329.15190000006</v>
      </c>
      <c r="E26" s="68">
        <v>696812</v>
      </c>
      <c r="F26" s="69">
        <v>100.504749042783</v>
      </c>
      <c r="G26" s="68">
        <v>458963.03879999998</v>
      </c>
      <c r="H26" s="69">
        <v>52.589444616515003</v>
      </c>
      <c r="I26" s="68">
        <v>139652.37299999999</v>
      </c>
      <c r="J26" s="69">
        <v>19.9409624204735</v>
      </c>
      <c r="K26" s="68">
        <v>91975.578999999998</v>
      </c>
      <c r="L26" s="69">
        <v>20.039866225497899</v>
      </c>
      <c r="M26" s="69">
        <v>0.51836361910806805</v>
      </c>
      <c r="N26" s="68">
        <v>3626432.2587000001</v>
      </c>
      <c r="O26" s="68">
        <v>161217256.98010001</v>
      </c>
      <c r="P26" s="68">
        <v>47528</v>
      </c>
      <c r="Q26" s="68">
        <v>40937</v>
      </c>
      <c r="R26" s="69">
        <v>16.100349317243602</v>
      </c>
      <c r="S26" s="68">
        <v>14.735085673708101</v>
      </c>
      <c r="T26" s="68">
        <v>13.8926050296798</v>
      </c>
      <c r="U26" s="70">
        <v>5.7175143917325197</v>
      </c>
      <c r="V26" s="37"/>
      <c r="W26" s="37"/>
    </row>
    <row r="27" spans="1:23" ht="12" thickBot="1" x14ac:dyDescent="0.2">
      <c r="A27" s="51"/>
      <c r="B27" s="53" t="s">
        <v>25</v>
      </c>
      <c r="C27" s="54"/>
      <c r="D27" s="68">
        <v>879483.57909999997</v>
      </c>
      <c r="E27" s="68">
        <v>460652</v>
      </c>
      <c r="F27" s="69">
        <v>190.92147197884699</v>
      </c>
      <c r="G27" s="68">
        <v>324854.78619999997</v>
      </c>
      <c r="H27" s="69">
        <v>170.73129794016299</v>
      </c>
      <c r="I27" s="68">
        <v>191515.56169999999</v>
      </c>
      <c r="J27" s="69">
        <v>21.775911029058999</v>
      </c>
      <c r="K27" s="68">
        <v>94844.8122</v>
      </c>
      <c r="L27" s="69">
        <v>29.196064281351799</v>
      </c>
      <c r="M27" s="69">
        <v>1.0192518415888601</v>
      </c>
      <c r="N27" s="68">
        <v>2893981.5381999998</v>
      </c>
      <c r="O27" s="68">
        <v>71247929.699000001</v>
      </c>
      <c r="P27" s="68">
        <v>61589</v>
      </c>
      <c r="Q27" s="68">
        <v>49718</v>
      </c>
      <c r="R27" s="69">
        <v>23.876664387143499</v>
      </c>
      <c r="S27" s="68">
        <v>14.279880808261201</v>
      </c>
      <c r="T27" s="68">
        <v>12.7729519329016</v>
      </c>
      <c r="U27" s="70">
        <v>10.5528112985919</v>
      </c>
      <c r="V27" s="37"/>
      <c r="W27" s="37"/>
    </row>
    <row r="28" spans="1:23" ht="12" thickBot="1" x14ac:dyDescent="0.2">
      <c r="A28" s="51"/>
      <c r="B28" s="53" t="s">
        <v>26</v>
      </c>
      <c r="C28" s="54"/>
      <c r="D28" s="68">
        <v>2020759.4162999999</v>
      </c>
      <c r="E28" s="68">
        <v>1531850</v>
      </c>
      <c r="F28" s="69">
        <v>131.916272239449</v>
      </c>
      <c r="G28" s="68">
        <v>1046783.828</v>
      </c>
      <c r="H28" s="69">
        <v>93.044577327956205</v>
      </c>
      <c r="I28" s="68">
        <v>-3365.0558000000001</v>
      </c>
      <c r="J28" s="69">
        <v>-0.16652431619798699</v>
      </c>
      <c r="K28" s="68">
        <v>52304.9787</v>
      </c>
      <c r="L28" s="69">
        <v>4.9967316365533296</v>
      </c>
      <c r="M28" s="69">
        <v>-1.0643352866903999</v>
      </c>
      <c r="N28" s="68">
        <v>7427677.0488</v>
      </c>
      <c r="O28" s="68">
        <v>235524360.5494</v>
      </c>
      <c r="P28" s="68">
        <v>75053</v>
      </c>
      <c r="Q28" s="68">
        <v>64278</v>
      </c>
      <c r="R28" s="69">
        <v>16.763122685833402</v>
      </c>
      <c r="S28" s="68">
        <v>26.924432285185102</v>
      </c>
      <c r="T28" s="68">
        <v>23.502784842403301</v>
      </c>
      <c r="U28" s="70">
        <v>12.708336452704099</v>
      </c>
      <c r="V28" s="37"/>
      <c r="W28" s="37"/>
    </row>
    <row r="29" spans="1:23" ht="12" thickBot="1" x14ac:dyDescent="0.2">
      <c r="A29" s="51"/>
      <c r="B29" s="53" t="s">
        <v>27</v>
      </c>
      <c r="C29" s="54"/>
      <c r="D29" s="68">
        <v>972201.23419999995</v>
      </c>
      <c r="E29" s="68">
        <v>901328</v>
      </c>
      <c r="F29" s="69">
        <v>107.86320120977</v>
      </c>
      <c r="G29" s="68">
        <v>763945.51150000002</v>
      </c>
      <c r="H29" s="69">
        <v>27.260546670546098</v>
      </c>
      <c r="I29" s="68">
        <v>125061.17080000001</v>
      </c>
      <c r="J29" s="69">
        <v>12.863712408564201</v>
      </c>
      <c r="K29" s="68">
        <v>120048.33530000001</v>
      </c>
      <c r="L29" s="69">
        <v>15.714253633650699</v>
      </c>
      <c r="M29" s="69">
        <v>4.1756809767274E-2</v>
      </c>
      <c r="N29" s="68">
        <v>4651524.4965000004</v>
      </c>
      <c r="O29" s="68">
        <v>166653675.2685</v>
      </c>
      <c r="P29" s="68">
        <v>133201</v>
      </c>
      <c r="Q29" s="68">
        <v>122346</v>
      </c>
      <c r="R29" s="69">
        <v>8.8723783368479499</v>
      </c>
      <c r="S29" s="68">
        <v>7.2987532691196</v>
      </c>
      <c r="T29" s="68">
        <v>6.8863966137021198</v>
      </c>
      <c r="U29" s="70">
        <v>5.64968618903894</v>
      </c>
      <c r="V29" s="37"/>
      <c r="W29" s="37"/>
    </row>
    <row r="30" spans="1:23" ht="12" thickBot="1" x14ac:dyDescent="0.2">
      <c r="A30" s="51"/>
      <c r="B30" s="53" t="s">
        <v>28</v>
      </c>
      <c r="C30" s="54"/>
      <c r="D30" s="68">
        <v>2016064.6639</v>
      </c>
      <c r="E30" s="68">
        <v>2254687</v>
      </c>
      <c r="F30" s="69">
        <v>89.416609218929295</v>
      </c>
      <c r="G30" s="68">
        <v>1071345.1784000001</v>
      </c>
      <c r="H30" s="69">
        <v>88.180682057195696</v>
      </c>
      <c r="I30" s="68">
        <v>213152.36079999999</v>
      </c>
      <c r="J30" s="69">
        <v>10.572694646989399</v>
      </c>
      <c r="K30" s="68">
        <v>160964.6727</v>
      </c>
      <c r="L30" s="69">
        <v>15.0245388643455</v>
      </c>
      <c r="M30" s="69">
        <v>0.32421827239859902</v>
      </c>
      <c r="N30" s="68">
        <v>7405056.1168999998</v>
      </c>
      <c r="O30" s="68">
        <v>306441738.8775</v>
      </c>
      <c r="P30" s="68">
        <v>114762</v>
      </c>
      <c r="Q30" s="68">
        <v>87160</v>
      </c>
      <c r="R30" s="69">
        <v>31.668196420376301</v>
      </c>
      <c r="S30" s="68">
        <v>17.567353861905499</v>
      </c>
      <c r="T30" s="68">
        <v>15.5859378717302</v>
      </c>
      <c r="U30" s="70">
        <v>11.278966688728399</v>
      </c>
      <c r="V30" s="37"/>
      <c r="W30" s="37"/>
    </row>
    <row r="31" spans="1:23" ht="12" thickBot="1" x14ac:dyDescent="0.2">
      <c r="A31" s="51"/>
      <c r="B31" s="53" t="s">
        <v>29</v>
      </c>
      <c r="C31" s="54"/>
      <c r="D31" s="68">
        <v>1656504.6140000001</v>
      </c>
      <c r="E31" s="68">
        <v>2056303</v>
      </c>
      <c r="F31" s="69">
        <v>80.557418532190994</v>
      </c>
      <c r="G31" s="68">
        <v>951967.11910000001</v>
      </c>
      <c r="H31" s="69">
        <v>74.008595545408895</v>
      </c>
      <c r="I31" s="68">
        <v>-22040.402999999998</v>
      </c>
      <c r="J31" s="69">
        <v>-1.33053677084415</v>
      </c>
      <c r="K31" s="68">
        <v>38252.751300000004</v>
      </c>
      <c r="L31" s="69">
        <v>4.0182849315388696</v>
      </c>
      <c r="M31" s="69">
        <v>-1.5761782421124799</v>
      </c>
      <c r="N31" s="68">
        <v>7950004.8059999999</v>
      </c>
      <c r="O31" s="68">
        <v>258061278.9418</v>
      </c>
      <c r="P31" s="68">
        <v>47496</v>
      </c>
      <c r="Q31" s="68">
        <v>41823</v>
      </c>
      <c r="R31" s="69">
        <v>13.564306721182099</v>
      </c>
      <c r="S31" s="68">
        <v>34.8767183341755</v>
      </c>
      <c r="T31" s="68">
        <v>36.145628156755897</v>
      </c>
      <c r="U31" s="70">
        <v>-3.6382718420412101</v>
      </c>
      <c r="V31" s="37"/>
      <c r="W31" s="37"/>
    </row>
    <row r="32" spans="1:23" ht="12" thickBot="1" x14ac:dyDescent="0.2">
      <c r="A32" s="51"/>
      <c r="B32" s="53" t="s">
        <v>30</v>
      </c>
      <c r="C32" s="54"/>
      <c r="D32" s="68">
        <v>152674.01689999999</v>
      </c>
      <c r="E32" s="68">
        <v>180089</v>
      </c>
      <c r="F32" s="69">
        <v>84.776980770619005</v>
      </c>
      <c r="G32" s="68">
        <v>145359.26879999999</v>
      </c>
      <c r="H32" s="69">
        <v>5.0321855361451702</v>
      </c>
      <c r="I32" s="68">
        <v>-258533.42660000001</v>
      </c>
      <c r="J32" s="69">
        <v>-169.336886426023</v>
      </c>
      <c r="K32" s="68">
        <v>33373.7327</v>
      </c>
      <c r="L32" s="69">
        <v>22.959480310759499</v>
      </c>
      <c r="M32" s="69">
        <v>-8.7466140489583299</v>
      </c>
      <c r="N32" s="68">
        <v>719908.67339999997</v>
      </c>
      <c r="O32" s="68">
        <v>38875753.395900004</v>
      </c>
      <c r="P32" s="68">
        <v>28937</v>
      </c>
      <c r="Q32" s="68">
        <v>26588</v>
      </c>
      <c r="R32" s="69">
        <v>8.8348126974574903</v>
      </c>
      <c r="S32" s="68">
        <v>5.2760831081314601</v>
      </c>
      <c r="T32" s="68">
        <v>4.6637240559651003</v>
      </c>
      <c r="U32" s="70">
        <v>11.6063193019571</v>
      </c>
      <c r="V32" s="37"/>
      <c r="W32" s="37"/>
    </row>
    <row r="33" spans="1:23" ht="12" thickBot="1" x14ac:dyDescent="0.2">
      <c r="A33" s="51"/>
      <c r="B33" s="53" t="s">
        <v>31</v>
      </c>
      <c r="C33" s="54"/>
      <c r="D33" s="68">
        <v>0</v>
      </c>
      <c r="E33" s="71"/>
      <c r="F33" s="71"/>
      <c r="G33" s="68">
        <v>175.55600000000001</v>
      </c>
      <c r="H33" s="69">
        <v>-100</v>
      </c>
      <c r="I33" s="68">
        <v>0</v>
      </c>
      <c r="J33" s="71"/>
      <c r="K33" s="68">
        <v>36.287100000000002</v>
      </c>
      <c r="L33" s="69">
        <v>20.669814759962598</v>
      </c>
      <c r="M33" s="69">
        <v>-1</v>
      </c>
      <c r="N33" s="68">
        <v>49.0167</v>
      </c>
      <c r="O33" s="68">
        <v>4914.2753000000002</v>
      </c>
      <c r="P33" s="68">
        <v>2</v>
      </c>
      <c r="Q33" s="68">
        <v>1</v>
      </c>
      <c r="R33" s="69">
        <v>100</v>
      </c>
      <c r="S33" s="68">
        <v>0</v>
      </c>
      <c r="T33" s="68">
        <v>4.1879999999999997</v>
      </c>
      <c r="U33" s="72"/>
      <c r="V33" s="37"/>
      <c r="W33" s="37"/>
    </row>
    <row r="34" spans="1:23" ht="12" thickBot="1" x14ac:dyDescent="0.2">
      <c r="A34" s="51"/>
      <c r="B34" s="53" t="s">
        <v>36</v>
      </c>
      <c r="C34" s="54"/>
      <c r="D34" s="71"/>
      <c r="E34" s="71"/>
      <c r="F34" s="71"/>
      <c r="G34" s="71"/>
      <c r="H34" s="71"/>
      <c r="I34" s="71"/>
      <c r="J34" s="71"/>
      <c r="K34" s="71"/>
      <c r="L34" s="71"/>
      <c r="M34" s="71"/>
      <c r="N34" s="71"/>
      <c r="O34" s="68">
        <v>10</v>
      </c>
      <c r="P34" s="71"/>
      <c r="Q34" s="71"/>
      <c r="R34" s="71"/>
      <c r="S34" s="71"/>
      <c r="T34" s="71"/>
      <c r="U34" s="72"/>
      <c r="V34" s="37"/>
      <c r="W34" s="37"/>
    </row>
    <row r="35" spans="1:23" ht="12" thickBot="1" x14ac:dyDescent="0.2">
      <c r="A35" s="51"/>
      <c r="B35" s="53" t="s">
        <v>32</v>
      </c>
      <c r="C35" s="54"/>
      <c r="D35" s="68">
        <v>334331.12089999998</v>
      </c>
      <c r="E35" s="68">
        <v>243919</v>
      </c>
      <c r="F35" s="69">
        <v>137.06645275685801</v>
      </c>
      <c r="G35" s="68">
        <v>220136.10380000001</v>
      </c>
      <c r="H35" s="69">
        <v>51.874733462053797</v>
      </c>
      <c r="I35" s="68">
        <v>24050.5432</v>
      </c>
      <c r="J35" s="69">
        <v>7.1936298168287003</v>
      </c>
      <c r="K35" s="68">
        <v>16137.0209</v>
      </c>
      <c r="L35" s="69">
        <v>7.3304744753095799</v>
      </c>
      <c r="M35" s="69">
        <v>0.49039549177258601</v>
      </c>
      <c r="N35" s="68">
        <v>1267144.7955</v>
      </c>
      <c r="O35" s="68">
        <v>42507005.472800002</v>
      </c>
      <c r="P35" s="68">
        <v>21222</v>
      </c>
      <c r="Q35" s="68">
        <v>19065</v>
      </c>
      <c r="R35" s="69">
        <v>11.3139260424862</v>
      </c>
      <c r="S35" s="68">
        <v>15.7539874140043</v>
      </c>
      <c r="T35" s="68">
        <v>15.207735111460799</v>
      </c>
      <c r="U35" s="70">
        <v>3.46739075123268</v>
      </c>
      <c r="V35" s="37"/>
      <c r="W35" s="37"/>
    </row>
    <row r="36" spans="1:23" ht="12" customHeight="1" thickBot="1" x14ac:dyDescent="0.2">
      <c r="A36" s="51"/>
      <c r="B36" s="53" t="s">
        <v>37</v>
      </c>
      <c r="C36" s="54"/>
      <c r="D36" s="71"/>
      <c r="E36" s="68">
        <v>936387</v>
      </c>
      <c r="F36" s="71"/>
      <c r="G36" s="71"/>
      <c r="H36" s="71"/>
      <c r="I36" s="71"/>
      <c r="J36" s="71"/>
      <c r="K36" s="71"/>
      <c r="L36" s="71"/>
      <c r="M36" s="71"/>
      <c r="N36" s="71"/>
      <c r="O36" s="71"/>
      <c r="P36" s="71"/>
      <c r="Q36" s="71"/>
      <c r="R36" s="71"/>
      <c r="S36" s="71"/>
      <c r="T36" s="71"/>
      <c r="U36" s="72"/>
      <c r="V36" s="37"/>
      <c r="W36" s="37"/>
    </row>
    <row r="37" spans="1:23" ht="12" thickBot="1" x14ac:dyDescent="0.2">
      <c r="A37" s="51"/>
      <c r="B37" s="53" t="s">
        <v>38</v>
      </c>
      <c r="C37" s="54"/>
      <c r="D37" s="71"/>
      <c r="E37" s="68">
        <v>349301</v>
      </c>
      <c r="F37" s="71"/>
      <c r="G37" s="71"/>
      <c r="H37" s="71"/>
      <c r="I37" s="71"/>
      <c r="J37" s="71"/>
      <c r="K37" s="71"/>
      <c r="L37" s="71"/>
      <c r="M37" s="71"/>
      <c r="N37" s="71"/>
      <c r="O37" s="71"/>
      <c r="P37" s="71"/>
      <c r="Q37" s="71"/>
      <c r="R37" s="71"/>
      <c r="S37" s="71"/>
      <c r="T37" s="71"/>
      <c r="U37" s="72"/>
      <c r="V37" s="37"/>
      <c r="W37" s="37"/>
    </row>
    <row r="38" spans="1:23" ht="12" thickBot="1" x14ac:dyDescent="0.2">
      <c r="A38" s="51"/>
      <c r="B38" s="53" t="s">
        <v>39</v>
      </c>
      <c r="C38" s="54"/>
      <c r="D38" s="71"/>
      <c r="E38" s="68">
        <v>431895</v>
      </c>
      <c r="F38" s="71"/>
      <c r="G38" s="71"/>
      <c r="H38" s="71"/>
      <c r="I38" s="71"/>
      <c r="J38" s="71"/>
      <c r="K38" s="71"/>
      <c r="L38" s="71"/>
      <c r="M38" s="71"/>
      <c r="N38" s="71"/>
      <c r="O38" s="71"/>
      <c r="P38" s="71"/>
      <c r="Q38" s="71"/>
      <c r="R38" s="71"/>
      <c r="S38" s="71"/>
      <c r="T38" s="71"/>
      <c r="U38" s="72"/>
      <c r="V38" s="37"/>
      <c r="W38" s="37"/>
    </row>
    <row r="39" spans="1:23" ht="12" customHeight="1" thickBot="1" x14ac:dyDescent="0.2">
      <c r="A39" s="51"/>
      <c r="B39" s="53" t="s">
        <v>33</v>
      </c>
      <c r="C39" s="54"/>
      <c r="D39" s="68">
        <v>480071.87959999999</v>
      </c>
      <c r="E39" s="68">
        <v>643517</v>
      </c>
      <c r="F39" s="69">
        <v>74.601273874660706</v>
      </c>
      <c r="G39" s="68">
        <v>365050.42790000001</v>
      </c>
      <c r="H39" s="69">
        <v>31.508373339452199</v>
      </c>
      <c r="I39" s="68">
        <v>35495.915999999997</v>
      </c>
      <c r="J39" s="69">
        <v>7.39387527333938</v>
      </c>
      <c r="K39" s="68">
        <v>21811.553800000002</v>
      </c>
      <c r="L39" s="69">
        <v>5.9749426744885099</v>
      </c>
      <c r="M39" s="69">
        <v>0.62739052547462204</v>
      </c>
      <c r="N39" s="68">
        <v>2034439.1029999999</v>
      </c>
      <c r="O39" s="68">
        <v>70824844.100999996</v>
      </c>
      <c r="P39" s="68">
        <v>638</v>
      </c>
      <c r="Q39" s="68">
        <v>498</v>
      </c>
      <c r="R39" s="69">
        <v>28.112449799196799</v>
      </c>
      <c r="S39" s="68">
        <v>752.46376112852704</v>
      </c>
      <c r="T39" s="68">
        <v>703.45829357429704</v>
      </c>
      <c r="U39" s="70">
        <v>6.5126681291245498</v>
      </c>
      <c r="V39" s="37"/>
      <c r="W39" s="37"/>
    </row>
    <row r="40" spans="1:23" ht="12" thickBot="1" x14ac:dyDescent="0.2">
      <c r="A40" s="51"/>
      <c r="B40" s="53" t="s">
        <v>34</v>
      </c>
      <c r="C40" s="54"/>
      <c r="D40" s="68">
        <v>788393.79839999997</v>
      </c>
      <c r="E40" s="68">
        <v>510703</v>
      </c>
      <c r="F40" s="69">
        <v>154.374225019238</v>
      </c>
      <c r="G40" s="68">
        <v>379226.24810000003</v>
      </c>
      <c r="H40" s="69">
        <v>107.89536651273799</v>
      </c>
      <c r="I40" s="68">
        <v>47299.747100000001</v>
      </c>
      <c r="J40" s="69">
        <v>5.9995077581777201</v>
      </c>
      <c r="K40" s="68">
        <v>32660.7235</v>
      </c>
      <c r="L40" s="69">
        <v>8.6124638427948508</v>
      </c>
      <c r="M40" s="69">
        <v>0.448214920897267</v>
      </c>
      <c r="N40" s="68">
        <v>2826370.0888999999</v>
      </c>
      <c r="O40" s="68">
        <v>137400312.77880001</v>
      </c>
      <c r="P40" s="68">
        <v>3607</v>
      </c>
      <c r="Q40" s="68">
        <v>2192</v>
      </c>
      <c r="R40" s="69">
        <v>64.552919708029194</v>
      </c>
      <c r="S40" s="68">
        <v>218.57327374549499</v>
      </c>
      <c r="T40" s="68">
        <v>201.42937112226301</v>
      </c>
      <c r="U40" s="70">
        <v>7.8435493642257201</v>
      </c>
      <c r="V40" s="37"/>
      <c r="W40" s="37"/>
    </row>
    <row r="41" spans="1:23" ht="12" thickBot="1" x14ac:dyDescent="0.2">
      <c r="A41" s="51"/>
      <c r="B41" s="53" t="s">
        <v>40</v>
      </c>
      <c r="C41" s="54"/>
      <c r="D41" s="71"/>
      <c r="E41" s="68">
        <v>356136</v>
      </c>
      <c r="F41" s="71"/>
      <c r="G41" s="71"/>
      <c r="H41" s="71"/>
      <c r="I41" s="71"/>
      <c r="J41" s="71"/>
      <c r="K41" s="71"/>
      <c r="L41" s="71"/>
      <c r="M41" s="71"/>
      <c r="N41" s="71"/>
      <c r="O41" s="71"/>
      <c r="P41" s="71"/>
      <c r="Q41" s="71"/>
      <c r="R41" s="71"/>
      <c r="S41" s="71"/>
      <c r="T41" s="71"/>
      <c r="U41" s="72"/>
      <c r="V41" s="37"/>
      <c r="W41" s="37"/>
    </row>
    <row r="42" spans="1:23" ht="12" thickBot="1" x14ac:dyDescent="0.2">
      <c r="A42" s="51"/>
      <c r="B42" s="53" t="s">
        <v>41</v>
      </c>
      <c r="C42" s="54"/>
      <c r="D42" s="71"/>
      <c r="E42" s="68">
        <v>136316</v>
      </c>
      <c r="F42" s="71"/>
      <c r="G42" s="71"/>
      <c r="H42" s="71"/>
      <c r="I42" s="71"/>
      <c r="J42" s="71"/>
      <c r="K42" s="71"/>
      <c r="L42" s="71"/>
      <c r="M42" s="71"/>
      <c r="N42" s="71"/>
      <c r="O42" s="71"/>
      <c r="P42" s="71"/>
      <c r="Q42" s="71"/>
      <c r="R42" s="71"/>
      <c r="S42" s="71"/>
      <c r="T42" s="71"/>
      <c r="U42" s="72"/>
      <c r="V42" s="37"/>
      <c r="W42" s="37"/>
    </row>
    <row r="43" spans="1:23" ht="12" thickBot="1" x14ac:dyDescent="0.2">
      <c r="A43" s="51"/>
      <c r="B43" s="53" t="s">
        <v>71</v>
      </c>
      <c r="C43" s="54"/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1"/>
      <c r="O43" s="68">
        <v>170.9402</v>
      </c>
      <c r="P43" s="71"/>
      <c r="Q43" s="71"/>
      <c r="R43" s="71"/>
      <c r="S43" s="71"/>
      <c r="T43" s="71"/>
      <c r="U43" s="72"/>
      <c r="V43" s="37"/>
      <c r="W43" s="37"/>
    </row>
    <row r="44" spans="1:23" ht="12" thickBot="1" x14ac:dyDescent="0.2">
      <c r="A44" s="52"/>
      <c r="B44" s="53" t="s">
        <v>35</v>
      </c>
      <c r="C44" s="54"/>
      <c r="D44" s="73">
        <v>75977.395699999994</v>
      </c>
      <c r="E44" s="73">
        <v>0</v>
      </c>
      <c r="F44" s="74"/>
      <c r="G44" s="73">
        <v>98057.361199999999</v>
      </c>
      <c r="H44" s="75">
        <v>-22.517397194653501</v>
      </c>
      <c r="I44" s="73">
        <v>8313.6998000000003</v>
      </c>
      <c r="J44" s="75">
        <v>10.942333207664801</v>
      </c>
      <c r="K44" s="73">
        <v>9224.0907999999999</v>
      </c>
      <c r="L44" s="75">
        <v>9.4068315597299605</v>
      </c>
      <c r="M44" s="75">
        <v>-9.8697098688576998E-2</v>
      </c>
      <c r="N44" s="73">
        <v>343719.62430000002</v>
      </c>
      <c r="O44" s="73">
        <v>8980312.4238000009</v>
      </c>
      <c r="P44" s="73">
        <v>130</v>
      </c>
      <c r="Q44" s="73">
        <v>117</v>
      </c>
      <c r="R44" s="75">
        <v>11.1111111111111</v>
      </c>
      <c r="S44" s="73">
        <v>584.44150538461497</v>
      </c>
      <c r="T44" s="73">
        <v>272.09994188034199</v>
      </c>
      <c r="U44" s="76">
        <v>53.442741596308203</v>
      </c>
      <c r="V44" s="37"/>
      <c r="W44" s="37"/>
    </row>
  </sheetData>
  <mergeCells count="42">
    <mergeCell ref="B18:C18"/>
    <mergeCell ref="A1:U4"/>
    <mergeCell ref="W1:W4"/>
    <mergeCell ref="B6:C6"/>
    <mergeCell ref="A7:C7"/>
    <mergeCell ref="A8:A44"/>
    <mergeCell ref="B8:C8"/>
    <mergeCell ref="B9:C9"/>
    <mergeCell ref="B10:C10"/>
    <mergeCell ref="B11:C11"/>
    <mergeCell ref="B12:C12"/>
    <mergeCell ref="B19:C19"/>
    <mergeCell ref="B20:C20"/>
    <mergeCell ref="B21:C21"/>
    <mergeCell ref="B22:C22"/>
    <mergeCell ref="B23:C23"/>
    <mergeCell ref="B43:C43"/>
    <mergeCell ref="B44:C44"/>
    <mergeCell ref="B37:C37"/>
    <mergeCell ref="B38:C38"/>
    <mergeCell ref="B39:C39"/>
    <mergeCell ref="B40:C40"/>
    <mergeCell ref="B41:C41"/>
    <mergeCell ref="B42:C42"/>
    <mergeCell ref="B31:C31"/>
    <mergeCell ref="B32:C32"/>
    <mergeCell ref="B33:C33"/>
    <mergeCell ref="B34:C34"/>
    <mergeCell ref="B35:C35"/>
    <mergeCell ref="B36:C36"/>
    <mergeCell ref="B25:C25"/>
    <mergeCell ref="B13:C13"/>
    <mergeCell ref="B14:C14"/>
    <mergeCell ref="B15:C15"/>
    <mergeCell ref="B16:C16"/>
    <mergeCell ref="B17:C17"/>
    <mergeCell ref="B29:C29"/>
    <mergeCell ref="B30:C30"/>
    <mergeCell ref="B26:C26"/>
    <mergeCell ref="B27:C27"/>
    <mergeCell ref="B28:C28"/>
    <mergeCell ref="B24:C24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63"/>
  <sheetViews>
    <sheetView topLeftCell="A19" workbookViewId="0">
      <selection activeCell="C31" sqref="C31:H31"/>
    </sheetView>
  </sheetViews>
  <sheetFormatPr defaultRowHeight="13.5" x14ac:dyDescent="0.1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 x14ac:dyDescent="0.2">
      <c r="A1" s="30" t="s">
        <v>64</v>
      </c>
      <c r="B1" s="31" t="s">
        <v>65</v>
      </c>
      <c r="C1" s="30" t="s">
        <v>66</v>
      </c>
      <c r="D1" s="30" t="s">
        <v>67</v>
      </c>
      <c r="E1" s="30" t="s">
        <v>68</v>
      </c>
      <c r="F1" s="30" t="s">
        <v>69</v>
      </c>
      <c r="G1" s="30" t="s">
        <v>68</v>
      </c>
      <c r="H1" s="30" t="s">
        <v>70</v>
      </c>
    </row>
    <row r="2" spans="1:8" ht="14.25" x14ac:dyDescent="0.2">
      <c r="A2" s="32">
        <v>1</v>
      </c>
      <c r="B2" s="33">
        <v>12</v>
      </c>
      <c r="C2" s="32">
        <v>91114</v>
      </c>
      <c r="D2" s="32">
        <v>1059097.1120042701</v>
      </c>
      <c r="E2" s="32">
        <v>884069.23814871802</v>
      </c>
      <c r="F2" s="32">
        <v>175027.87385555601</v>
      </c>
      <c r="G2" s="32">
        <v>884069.23814871802</v>
      </c>
      <c r="H2" s="32">
        <v>0.16526140225642399</v>
      </c>
    </row>
    <row r="3" spans="1:8" ht="14.25" x14ac:dyDescent="0.2">
      <c r="A3" s="32">
        <v>2</v>
      </c>
      <c r="B3" s="33">
        <v>13</v>
      </c>
      <c r="C3" s="32">
        <v>23869.867999999999</v>
      </c>
      <c r="D3" s="32">
        <v>197552.137802451</v>
      </c>
      <c r="E3" s="32">
        <v>155145.01438780699</v>
      </c>
      <c r="F3" s="32">
        <v>42407.1234146434</v>
      </c>
      <c r="G3" s="32">
        <v>155145.01438780699</v>
      </c>
      <c r="H3" s="32">
        <v>0.214662943597451</v>
      </c>
    </row>
    <row r="4" spans="1:8" ht="14.25" x14ac:dyDescent="0.2">
      <c r="A4" s="32">
        <v>3</v>
      </c>
      <c r="B4" s="33">
        <v>14</v>
      </c>
      <c r="C4" s="32">
        <v>167419</v>
      </c>
      <c r="D4" s="32">
        <v>239780.79681196599</v>
      </c>
      <c r="E4" s="32">
        <v>183891.84629401701</v>
      </c>
      <c r="F4" s="32">
        <v>55888.950517948702</v>
      </c>
      <c r="G4" s="32">
        <v>183891.84629401701</v>
      </c>
      <c r="H4" s="32">
        <v>0.233083513196332</v>
      </c>
    </row>
    <row r="5" spans="1:8" ht="14.25" x14ac:dyDescent="0.2">
      <c r="A5" s="32">
        <v>4</v>
      </c>
      <c r="B5" s="33">
        <v>15</v>
      </c>
      <c r="C5" s="32">
        <v>4846.5</v>
      </c>
      <c r="D5" s="32">
        <v>85673.342158119704</v>
      </c>
      <c r="E5" s="32">
        <v>66726.475289743597</v>
      </c>
      <c r="F5" s="32">
        <v>18946.866868376099</v>
      </c>
      <c r="G5" s="32">
        <v>66726.475289743597</v>
      </c>
      <c r="H5" s="32">
        <v>0.22115241907345601</v>
      </c>
    </row>
    <row r="6" spans="1:8" ht="14.25" x14ac:dyDescent="0.2">
      <c r="A6" s="32">
        <v>5</v>
      </c>
      <c r="B6" s="33">
        <v>16</v>
      </c>
      <c r="C6" s="32">
        <v>8578</v>
      </c>
      <c r="D6" s="32">
        <v>579179.01334188005</v>
      </c>
      <c r="E6" s="32">
        <v>582757.46302906005</v>
      </c>
      <c r="F6" s="32">
        <v>-3578.44968717949</v>
      </c>
      <c r="G6" s="32">
        <v>582757.46302906005</v>
      </c>
      <c r="H6" s="32">
        <v>-6.1784864519377602E-3</v>
      </c>
    </row>
    <row r="7" spans="1:8" ht="14.25" x14ac:dyDescent="0.2">
      <c r="A7" s="32">
        <v>6</v>
      </c>
      <c r="B7" s="33">
        <v>17</v>
      </c>
      <c r="C7" s="32">
        <v>34026</v>
      </c>
      <c r="D7" s="32">
        <v>445573.75449572603</v>
      </c>
      <c r="E7" s="32">
        <v>364730.25478547002</v>
      </c>
      <c r="F7" s="32">
        <v>80843.499710256394</v>
      </c>
      <c r="G7" s="32">
        <v>364730.25478547002</v>
      </c>
      <c r="H7" s="32">
        <v>0.18143685280958799</v>
      </c>
    </row>
    <row r="8" spans="1:8" ht="14.25" x14ac:dyDescent="0.2">
      <c r="A8" s="32">
        <v>7</v>
      </c>
      <c r="B8" s="33">
        <v>18</v>
      </c>
      <c r="C8" s="32">
        <v>122934</v>
      </c>
      <c r="D8" s="32">
        <v>229215.30877692299</v>
      </c>
      <c r="E8" s="32">
        <v>194917.09268119701</v>
      </c>
      <c r="F8" s="32">
        <v>34298.2160957265</v>
      </c>
      <c r="G8" s="32">
        <v>194917.09268119701</v>
      </c>
      <c r="H8" s="32">
        <v>0.149633182350426</v>
      </c>
    </row>
    <row r="9" spans="1:8" ht="14.25" x14ac:dyDescent="0.2">
      <c r="A9" s="32">
        <v>8</v>
      </c>
      <c r="B9" s="33">
        <v>19</v>
      </c>
      <c r="C9" s="32">
        <v>43822</v>
      </c>
      <c r="D9" s="32">
        <v>144994.174822222</v>
      </c>
      <c r="E9" s="32">
        <v>124814.08458034199</v>
      </c>
      <c r="F9" s="32">
        <v>20180.090241880302</v>
      </c>
      <c r="G9" s="32">
        <v>124814.08458034199</v>
      </c>
      <c r="H9" s="32">
        <v>0.13917862746295301</v>
      </c>
    </row>
    <row r="10" spans="1:8" ht="14.25" x14ac:dyDescent="0.2">
      <c r="A10" s="32">
        <v>9</v>
      </c>
      <c r="B10" s="33">
        <v>21</v>
      </c>
      <c r="C10" s="32">
        <v>419721</v>
      </c>
      <c r="D10" s="32">
        <v>2108235.0213000001</v>
      </c>
      <c r="E10" s="32">
        <v>2112492.1488000001</v>
      </c>
      <c r="F10" s="32">
        <v>-4257.1274999999996</v>
      </c>
      <c r="G10" s="32">
        <v>2112492.1488000001</v>
      </c>
      <c r="H10" s="32">
        <v>-2.0192850687846598E-3</v>
      </c>
    </row>
    <row r="11" spans="1:8" ht="14.25" x14ac:dyDescent="0.2">
      <c r="A11" s="32">
        <v>10</v>
      </c>
      <c r="B11" s="33">
        <v>22</v>
      </c>
      <c r="C11" s="32">
        <v>236449.86600000001</v>
      </c>
      <c r="D11" s="32">
        <v>5185198.6930418797</v>
      </c>
      <c r="E11" s="32">
        <v>5587761.41312222</v>
      </c>
      <c r="F11" s="32">
        <v>-402562.72008034203</v>
      </c>
      <c r="G11" s="32">
        <v>5587761.41312222</v>
      </c>
      <c r="H11" s="32">
        <v>-7.7636893764659098E-2</v>
      </c>
    </row>
    <row r="12" spans="1:8" ht="14.25" x14ac:dyDescent="0.2">
      <c r="A12" s="32">
        <v>11</v>
      </c>
      <c r="B12" s="33">
        <v>23</v>
      </c>
      <c r="C12" s="32">
        <v>305753.91700000002</v>
      </c>
      <c r="D12" s="32">
        <v>2555479.0920649599</v>
      </c>
      <c r="E12" s="32">
        <v>2173936.14986239</v>
      </c>
      <c r="F12" s="32">
        <v>381542.94220256398</v>
      </c>
      <c r="G12" s="32">
        <v>2173936.14986239</v>
      </c>
      <c r="H12" s="32">
        <v>0.14930387941239501</v>
      </c>
    </row>
    <row r="13" spans="1:8" ht="14.25" x14ac:dyDescent="0.2">
      <c r="A13" s="32">
        <v>12</v>
      </c>
      <c r="B13" s="33">
        <v>24</v>
      </c>
      <c r="C13" s="32">
        <v>32565.5</v>
      </c>
      <c r="D13" s="32">
        <v>1166427.0924128201</v>
      </c>
      <c r="E13" s="32">
        <v>1112628.8992546999</v>
      </c>
      <c r="F13" s="32">
        <v>53798.193158119699</v>
      </c>
      <c r="G13" s="32">
        <v>1112628.8992546999</v>
      </c>
      <c r="H13" s="32">
        <v>4.6122208158621399E-2</v>
      </c>
    </row>
    <row r="14" spans="1:8" ht="14.25" x14ac:dyDescent="0.2">
      <c r="A14" s="32">
        <v>13</v>
      </c>
      <c r="B14" s="33">
        <v>25</v>
      </c>
      <c r="C14" s="32">
        <v>117494</v>
      </c>
      <c r="D14" s="32">
        <v>1954260.0734000001</v>
      </c>
      <c r="E14" s="32">
        <v>1862880.3248000001</v>
      </c>
      <c r="F14" s="32">
        <v>91379.748600000006</v>
      </c>
      <c r="G14" s="32">
        <v>1862880.3248000001</v>
      </c>
      <c r="H14" s="32">
        <v>4.67592567866459E-2</v>
      </c>
    </row>
    <row r="15" spans="1:8" ht="14.25" x14ac:dyDescent="0.2">
      <c r="A15" s="32">
        <v>14</v>
      </c>
      <c r="B15" s="33">
        <v>26</v>
      </c>
      <c r="C15" s="32">
        <v>83759.199999999997</v>
      </c>
      <c r="D15" s="32">
        <v>712368.09293906705</v>
      </c>
      <c r="E15" s="32">
        <v>555441.65815429995</v>
      </c>
      <c r="F15" s="32">
        <v>156926.43478476701</v>
      </c>
      <c r="G15" s="32">
        <v>555441.65815429995</v>
      </c>
      <c r="H15" s="32">
        <v>0.22028841036004901</v>
      </c>
    </row>
    <row r="16" spans="1:8" ht="14.25" x14ac:dyDescent="0.2">
      <c r="A16" s="32">
        <v>15</v>
      </c>
      <c r="B16" s="33">
        <v>27</v>
      </c>
      <c r="C16" s="32">
        <v>257559.69699999999</v>
      </c>
      <c r="D16" s="32">
        <v>1768096.3704333301</v>
      </c>
      <c r="E16" s="32">
        <v>1608768.6943999999</v>
      </c>
      <c r="F16" s="32">
        <v>159327.676033333</v>
      </c>
      <c r="G16" s="32">
        <v>1608768.6943999999</v>
      </c>
      <c r="H16" s="32">
        <v>9.0112551950030095E-2</v>
      </c>
    </row>
    <row r="17" spans="1:8" ht="14.25" x14ac:dyDescent="0.2">
      <c r="A17" s="32">
        <v>16</v>
      </c>
      <c r="B17" s="33">
        <v>29</v>
      </c>
      <c r="C17" s="32">
        <v>297995</v>
      </c>
      <c r="D17" s="32">
        <v>4097293.4219427402</v>
      </c>
      <c r="E17" s="32">
        <v>3932244.25570769</v>
      </c>
      <c r="F17" s="32">
        <v>165049.166235043</v>
      </c>
      <c r="G17" s="32">
        <v>3932244.25570769</v>
      </c>
      <c r="H17" s="32">
        <v>4.0282486324053499E-2</v>
      </c>
    </row>
    <row r="18" spans="1:8" ht="14.25" x14ac:dyDescent="0.2">
      <c r="A18" s="32">
        <v>17</v>
      </c>
      <c r="B18" s="33">
        <v>31</v>
      </c>
      <c r="C18" s="32">
        <v>56838.006999999998</v>
      </c>
      <c r="D18" s="32">
        <v>573442.44933464203</v>
      </c>
      <c r="E18" s="32">
        <v>482526.55534556601</v>
      </c>
      <c r="F18" s="32">
        <v>90915.893989075703</v>
      </c>
      <c r="G18" s="32">
        <v>482526.55534556601</v>
      </c>
      <c r="H18" s="32">
        <v>0.15854405981727401</v>
      </c>
    </row>
    <row r="19" spans="1:8" ht="14.25" x14ac:dyDescent="0.2">
      <c r="A19" s="32">
        <v>18</v>
      </c>
      <c r="B19" s="33">
        <v>32</v>
      </c>
      <c r="C19" s="32">
        <v>35828.767</v>
      </c>
      <c r="D19" s="32">
        <v>554372.44432571705</v>
      </c>
      <c r="E19" s="32">
        <v>521262.42357646499</v>
      </c>
      <c r="F19" s="32">
        <v>33110.020749251198</v>
      </c>
      <c r="G19" s="32">
        <v>521262.42357646499</v>
      </c>
      <c r="H19" s="32">
        <v>5.9725228207406597E-2</v>
      </c>
    </row>
    <row r="20" spans="1:8" ht="14.25" x14ac:dyDescent="0.2">
      <c r="A20" s="32">
        <v>19</v>
      </c>
      <c r="B20" s="33">
        <v>33</v>
      </c>
      <c r="C20" s="32">
        <v>53293.445</v>
      </c>
      <c r="D20" s="32">
        <v>700329.16257168096</v>
      </c>
      <c r="E20" s="32">
        <v>560676.76434293296</v>
      </c>
      <c r="F20" s="32">
        <v>139652.398228748</v>
      </c>
      <c r="G20" s="32">
        <v>560676.76434293296</v>
      </c>
      <c r="H20" s="32">
        <v>0.19940965719024201</v>
      </c>
    </row>
    <row r="21" spans="1:8" ht="14.25" x14ac:dyDescent="0.2">
      <c r="A21" s="32">
        <v>20</v>
      </c>
      <c r="B21" s="33">
        <v>34</v>
      </c>
      <c r="C21" s="32">
        <v>154506.726</v>
      </c>
      <c r="D21" s="32">
        <v>879483.11449661094</v>
      </c>
      <c r="E21" s="32">
        <v>687968.03121873003</v>
      </c>
      <c r="F21" s="32">
        <v>191515.083277881</v>
      </c>
      <c r="G21" s="32">
        <v>687968.03121873003</v>
      </c>
      <c r="H21" s="32">
        <v>0.21775868134489201</v>
      </c>
    </row>
    <row r="22" spans="1:8" ht="14.25" x14ac:dyDescent="0.2">
      <c r="A22" s="32">
        <v>21</v>
      </c>
      <c r="B22" s="33">
        <v>35</v>
      </c>
      <c r="C22" s="32">
        <v>84486.455000000002</v>
      </c>
      <c r="D22" s="32">
        <v>2020759.4153424799</v>
      </c>
      <c r="E22" s="32">
        <v>2024124.4553557499</v>
      </c>
      <c r="F22" s="32">
        <v>-3365.0400132743398</v>
      </c>
      <c r="G22" s="32">
        <v>2024124.4553557499</v>
      </c>
      <c r="H22" s="32">
        <v>-1.66523535049521E-3</v>
      </c>
    </row>
    <row r="23" spans="1:8" ht="14.25" x14ac:dyDescent="0.2">
      <c r="A23" s="32">
        <v>22</v>
      </c>
      <c r="B23" s="33">
        <v>36</v>
      </c>
      <c r="C23" s="32">
        <v>205837.622</v>
      </c>
      <c r="D23" s="32">
        <v>972201.23219646001</v>
      </c>
      <c r="E23" s="32">
        <v>847140.02781357802</v>
      </c>
      <c r="F23" s="32">
        <v>125061.20438288301</v>
      </c>
      <c r="G23" s="32">
        <v>847140.02781357802</v>
      </c>
      <c r="H23" s="32">
        <v>0.128637158893881</v>
      </c>
    </row>
    <row r="24" spans="1:8" ht="14.25" x14ac:dyDescent="0.2">
      <c r="A24" s="32">
        <v>23</v>
      </c>
      <c r="B24" s="33">
        <v>37</v>
      </c>
      <c r="C24" s="32">
        <v>244158.39600000001</v>
      </c>
      <c r="D24" s="32">
        <v>2016064.6806008799</v>
      </c>
      <c r="E24" s="32">
        <v>1802912.3217346801</v>
      </c>
      <c r="F24" s="32">
        <v>213152.35886620299</v>
      </c>
      <c r="G24" s="32">
        <v>1802912.3217346801</v>
      </c>
      <c r="H24" s="32">
        <v>0.10572694463486799</v>
      </c>
    </row>
    <row r="25" spans="1:8" ht="14.25" x14ac:dyDescent="0.2">
      <c r="A25" s="32">
        <v>24</v>
      </c>
      <c r="B25" s="33">
        <v>38</v>
      </c>
      <c r="C25" s="32">
        <v>331849.48499999999</v>
      </c>
      <c r="D25" s="32">
        <v>1656504.5977</v>
      </c>
      <c r="E25" s="32">
        <v>1678544.96</v>
      </c>
      <c r="F25" s="32">
        <v>-22040.362300000001</v>
      </c>
      <c r="G25" s="32">
        <v>1678544.96</v>
      </c>
      <c r="H25" s="32">
        <v>-1.33053432695583E-2</v>
      </c>
    </row>
    <row r="26" spans="1:8" ht="14.25" x14ac:dyDescent="0.2">
      <c r="A26" s="32">
        <v>25</v>
      </c>
      <c r="B26" s="33">
        <v>39</v>
      </c>
      <c r="C26" s="32">
        <v>106887.962</v>
      </c>
      <c r="D26" s="32">
        <v>152673.95018817001</v>
      </c>
      <c r="E26" s="32">
        <v>411207.43639888801</v>
      </c>
      <c r="F26" s="32">
        <v>-258533.486210717</v>
      </c>
      <c r="G26" s="32">
        <v>411207.43639888801</v>
      </c>
      <c r="H26" s="32">
        <v>-1.69336999463285</v>
      </c>
    </row>
    <row r="27" spans="1:8" ht="14.25" x14ac:dyDescent="0.2">
      <c r="A27" s="32">
        <v>26</v>
      </c>
      <c r="B27" s="33">
        <v>42</v>
      </c>
      <c r="C27" s="32">
        <v>17195.695</v>
      </c>
      <c r="D27" s="32">
        <v>334331.11920000002</v>
      </c>
      <c r="E27" s="32">
        <v>310280.54180000001</v>
      </c>
      <c r="F27" s="32">
        <v>24050.577399999998</v>
      </c>
      <c r="G27" s="32">
        <v>310280.54180000001</v>
      </c>
      <c r="H27" s="32">
        <v>7.1936400827865302E-2</v>
      </c>
    </row>
    <row r="28" spans="1:8" ht="14.25" x14ac:dyDescent="0.2">
      <c r="A28" s="32">
        <v>27</v>
      </c>
      <c r="B28" s="33">
        <v>75</v>
      </c>
      <c r="C28" s="32">
        <v>675</v>
      </c>
      <c r="D28" s="32">
        <v>480071.880341026</v>
      </c>
      <c r="E28" s="32">
        <v>444575.96222222201</v>
      </c>
      <c r="F28" s="32">
        <v>35495.918118803398</v>
      </c>
      <c r="G28" s="32">
        <v>444575.96222222201</v>
      </c>
      <c r="H28" s="32">
        <v>7.39387570327769E-2</v>
      </c>
    </row>
    <row r="29" spans="1:8" ht="14.25" x14ac:dyDescent="0.2">
      <c r="A29" s="32">
        <v>28</v>
      </c>
      <c r="B29" s="33">
        <v>76</v>
      </c>
      <c r="C29" s="32">
        <v>3839</v>
      </c>
      <c r="D29" s="32">
        <v>788393.78474957298</v>
      </c>
      <c r="E29" s="32">
        <v>741094.04282478604</v>
      </c>
      <c r="F29" s="32">
        <v>47299.7419247863</v>
      </c>
      <c r="G29" s="32">
        <v>741094.04282478604</v>
      </c>
      <c r="H29" s="32">
        <v>5.9995072056295701E-2</v>
      </c>
    </row>
    <row r="30" spans="1:8" ht="14.25" x14ac:dyDescent="0.2">
      <c r="A30" s="32">
        <v>29</v>
      </c>
      <c r="B30" s="33">
        <v>99</v>
      </c>
      <c r="C30" s="32">
        <v>132</v>
      </c>
      <c r="D30" s="32">
        <v>75977.395053324304</v>
      </c>
      <c r="E30" s="32">
        <v>67663.694712956698</v>
      </c>
      <c r="F30" s="32">
        <v>8313.7003403676008</v>
      </c>
      <c r="G30" s="32">
        <v>67663.694712956698</v>
      </c>
      <c r="H30" s="32">
        <v>0.109423340120212</v>
      </c>
    </row>
    <row r="31" spans="1:8" ht="14.25" x14ac:dyDescent="0.2">
      <c r="A31" s="32">
        <v>30</v>
      </c>
      <c r="B31" s="33">
        <v>40</v>
      </c>
      <c r="C31" s="32">
        <v>0</v>
      </c>
      <c r="D31" s="32">
        <v>0</v>
      </c>
      <c r="E31" s="32">
        <v>0</v>
      </c>
      <c r="F31" s="32">
        <v>0</v>
      </c>
      <c r="G31" s="32">
        <v>0</v>
      </c>
      <c r="H31" s="32">
        <v>0</v>
      </c>
    </row>
    <row r="32" spans="1:8" ht="14.25" x14ac:dyDescent="0.2">
      <c r="A32" s="32"/>
      <c r="B32" s="33"/>
      <c r="C32" s="32"/>
      <c r="D32" s="32"/>
      <c r="E32" s="32"/>
      <c r="F32" s="32"/>
      <c r="G32" s="32"/>
      <c r="H32" s="32"/>
    </row>
    <row r="33" spans="1:8" ht="14.25" x14ac:dyDescent="0.2">
      <c r="A33" s="32"/>
      <c r="B33" s="33"/>
      <c r="C33" s="32"/>
      <c r="D33" s="32"/>
      <c r="E33" s="32"/>
      <c r="F33" s="32"/>
      <c r="G33" s="32"/>
      <c r="H33" s="32"/>
    </row>
    <row r="34" spans="1:8" ht="14.25" x14ac:dyDescent="0.2">
      <c r="A34" s="32"/>
      <c r="B34" s="33"/>
      <c r="C34" s="32"/>
      <c r="D34" s="32"/>
      <c r="E34" s="32"/>
      <c r="F34" s="32"/>
      <c r="G34" s="32"/>
      <c r="H34" s="32"/>
    </row>
    <row r="35" spans="1:8" ht="14.25" x14ac:dyDescent="0.2">
      <c r="A35" s="32"/>
      <c r="B35" s="33"/>
      <c r="C35" s="32"/>
      <c r="D35" s="32"/>
      <c r="E35" s="32"/>
      <c r="F35" s="32"/>
      <c r="G35" s="32"/>
      <c r="H35" s="32"/>
    </row>
    <row r="36" spans="1:8" ht="14.25" x14ac:dyDescent="0.2">
      <c r="A36" s="32"/>
      <c r="B36" s="33"/>
      <c r="C36" s="32"/>
      <c r="D36" s="32"/>
      <c r="E36" s="32"/>
      <c r="F36" s="32"/>
      <c r="G36" s="32"/>
      <c r="H36" s="32"/>
    </row>
    <row r="37" spans="1:8" ht="14.25" x14ac:dyDescent="0.2">
      <c r="A37" s="32"/>
      <c r="B37" s="33"/>
      <c r="C37" s="32"/>
      <c r="D37" s="32"/>
      <c r="E37" s="32"/>
      <c r="F37" s="32"/>
      <c r="G37" s="32"/>
      <c r="H37" s="32"/>
    </row>
    <row r="38" spans="1:8" ht="14.25" x14ac:dyDescent="0.2">
      <c r="A38" s="32"/>
      <c r="B38" s="33"/>
      <c r="C38" s="32"/>
      <c r="D38" s="32"/>
      <c r="E38" s="32"/>
      <c r="F38" s="32"/>
      <c r="G38" s="32"/>
      <c r="H38" s="32"/>
    </row>
    <row r="39" spans="1:8" ht="14.25" x14ac:dyDescent="0.2">
      <c r="A39" s="32"/>
      <c r="B39" s="33"/>
      <c r="C39" s="32"/>
      <c r="D39" s="32"/>
      <c r="E39" s="32"/>
      <c r="F39" s="32"/>
      <c r="G39" s="32"/>
      <c r="H39" s="32"/>
    </row>
    <row r="40" spans="1:8" ht="14.25" x14ac:dyDescent="0.2">
      <c r="A40" s="32"/>
      <c r="B40" s="33"/>
      <c r="C40" s="32"/>
      <c r="D40" s="32"/>
      <c r="E40" s="32"/>
      <c r="F40" s="32"/>
      <c r="G40" s="32"/>
      <c r="H40" s="32"/>
    </row>
    <row r="41" spans="1:8" ht="14.25" x14ac:dyDescent="0.2">
      <c r="A41" s="32"/>
      <c r="B41" s="33"/>
      <c r="C41" s="32"/>
      <c r="D41" s="32"/>
      <c r="E41" s="32"/>
      <c r="F41" s="32"/>
      <c r="G41" s="32"/>
      <c r="H41" s="32"/>
    </row>
    <row r="42" spans="1:8" ht="14.25" x14ac:dyDescent="0.2">
      <c r="A42" s="32"/>
      <c r="B42" s="33"/>
      <c r="C42" s="32"/>
      <c r="D42" s="32"/>
      <c r="E42" s="32"/>
      <c r="F42" s="32"/>
      <c r="G42" s="32"/>
      <c r="H42" s="32"/>
    </row>
    <row r="43" spans="1:8" ht="14.25" x14ac:dyDescent="0.2">
      <c r="A43" s="32"/>
      <c r="B43" s="33"/>
      <c r="C43" s="33"/>
      <c r="D43" s="33"/>
      <c r="E43" s="33"/>
      <c r="F43" s="33"/>
      <c r="G43" s="33"/>
      <c r="H43" s="33"/>
    </row>
    <row r="44" spans="1:8" ht="14.25" x14ac:dyDescent="0.2">
      <c r="A44" s="32"/>
      <c r="B44" s="33"/>
      <c r="C44" s="33"/>
      <c r="D44" s="33"/>
      <c r="E44" s="33"/>
      <c r="F44" s="33"/>
      <c r="G44" s="33"/>
      <c r="H44" s="33"/>
    </row>
    <row r="45" spans="1:8" ht="14.25" x14ac:dyDescent="0.2">
      <c r="A45" s="32"/>
      <c r="B45" s="33"/>
      <c r="C45" s="32"/>
      <c r="D45" s="32"/>
      <c r="E45" s="32"/>
      <c r="F45" s="32"/>
      <c r="G45" s="32"/>
      <c r="H45" s="32"/>
    </row>
    <row r="46" spans="1:8" ht="14.25" x14ac:dyDescent="0.2">
      <c r="A46" s="32"/>
      <c r="B46" s="33"/>
      <c r="C46" s="32"/>
      <c r="D46" s="32"/>
      <c r="E46" s="32"/>
      <c r="F46" s="32"/>
      <c r="G46" s="32"/>
      <c r="H46" s="32"/>
    </row>
    <row r="47" spans="1:8" ht="14.25" x14ac:dyDescent="0.2">
      <c r="A47" s="32"/>
      <c r="B47" s="33"/>
      <c r="C47" s="32"/>
      <c r="D47" s="32"/>
      <c r="E47" s="32"/>
      <c r="F47" s="32"/>
      <c r="G47" s="32"/>
      <c r="H47" s="32"/>
    </row>
    <row r="48" spans="1:8" ht="14.25" x14ac:dyDescent="0.2">
      <c r="A48" s="32"/>
      <c r="B48" s="33"/>
      <c r="C48" s="32"/>
      <c r="D48" s="32"/>
      <c r="E48" s="32"/>
      <c r="F48" s="32"/>
      <c r="G48" s="32"/>
      <c r="H48" s="32"/>
    </row>
    <row r="49" spans="1:8" ht="14.25" x14ac:dyDescent="0.2">
      <c r="A49" s="32"/>
      <c r="B49" s="33"/>
      <c r="C49" s="32"/>
      <c r="D49" s="32"/>
      <c r="E49" s="32"/>
      <c r="F49" s="32"/>
      <c r="G49" s="32"/>
      <c r="H49" s="32"/>
    </row>
    <row r="50" spans="1:8" ht="14.25" x14ac:dyDescent="0.2">
      <c r="A50" s="32"/>
      <c r="B50" s="33"/>
      <c r="C50" s="32"/>
      <c r="D50" s="32"/>
      <c r="E50" s="32"/>
      <c r="F50" s="32"/>
      <c r="G50" s="32"/>
      <c r="H50" s="32"/>
    </row>
    <row r="51" spans="1:8" ht="14.25" x14ac:dyDescent="0.2">
      <c r="A51" s="32"/>
      <c r="B51" s="33"/>
      <c r="C51" s="32"/>
      <c r="D51" s="32"/>
      <c r="E51" s="32"/>
      <c r="F51" s="32"/>
      <c r="G51" s="32"/>
      <c r="H51" s="32"/>
    </row>
    <row r="52" spans="1:8" ht="14.25" x14ac:dyDescent="0.2">
      <c r="A52" s="32"/>
      <c r="B52" s="33"/>
      <c r="C52" s="32"/>
      <c r="D52" s="32"/>
      <c r="E52" s="32"/>
      <c r="F52" s="32"/>
      <c r="G52" s="32"/>
      <c r="H52" s="32"/>
    </row>
    <row r="53" spans="1:8" ht="14.25" x14ac:dyDescent="0.2">
      <c r="A53" s="32"/>
      <c r="B53" s="33"/>
      <c r="C53" s="32"/>
      <c r="D53" s="32"/>
      <c r="E53" s="32"/>
      <c r="F53" s="32"/>
      <c r="G53" s="32"/>
      <c r="H53" s="32"/>
    </row>
    <row r="54" spans="1:8" ht="14.25" x14ac:dyDescent="0.2">
      <c r="A54" s="32"/>
      <c r="B54" s="33"/>
      <c r="C54" s="32"/>
      <c r="D54" s="32"/>
      <c r="E54" s="32"/>
      <c r="F54" s="32"/>
      <c r="G54" s="32"/>
      <c r="H54" s="32"/>
    </row>
    <row r="55" spans="1:8" ht="14.25" x14ac:dyDescent="0.2">
      <c r="A55" s="32"/>
      <c r="B55" s="33"/>
      <c r="C55" s="32"/>
      <c r="D55" s="32"/>
      <c r="E55" s="32"/>
      <c r="F55" s="32"/>
      <c r="G55" s="32"/>
      <c r="H55" s="32"/>
    </row>
    <row r="56" spans="1:8" ht="14.25" x14ac:dyDescent="0.2">
      <c r="A56" s="32"/>
      <c r="B56" s="33"/>
      <c r="C56" s="32"/>
      <c r="D56" s="32"/>
      <c r="E56" s="32"/>
      <c r="F56" s="32"/>
      <c r="G56" s="32"/>
      <c r="H56" s="32"/>
    </row>
    <row r="57" spans="1:8" ht="14.25" x14ac:dyDescent="0.2">
      <c r="A57" s="32"/>
      <c r="B57" s="33"/>
      <c r="C57" s="32"/>
      <c r="D57" s="32"/>
      <c r="E57" s="32"/>
      <c r="F57" s="32"/>
      <c r="G57" s="32"/>
      <c r="H57" s="32"/>
    </row>
    <row r="58" spans="1:8" ht="14.25" x14ac:dyDescent="0.2">
      <c r="A58" s="32"/>
      <c r="B58" s="33"/>
      <c r="C58" s="32"/>
      <c r="D58" s="32"/>
      <c r="E58" s="32"/>
      <c r="F58" s="32"/>
      <c r="G58" s="32"/>
      <c r="H58" s="32"/>
    </row>
    <row r="59" spans="1:8" ht="14.25" x14ac:dyDescent="0.2">
      <c r="A59" s="32"/>
      <c r="B59" s="33"/>
      <c r="C59" s="32"/>
      <c r="D59" s="32"/>
      <c r="E59" s="32"/>
      <c r="F59" s="32"/>
      <c r="G59" s="32"/>
      <c r="H59" s="32"/>
    </row>
    <row r="60" spans="1:8" ht="14.25" x14ac:dyDescent="0.2">
      <c r="A60" s="32"/>
      <c r="B60" s="33"/>
      <c r="C60" s="32"/>
      <c r="D60" s="32"/>
      <c r="E60" s="32"/>
      <c r="F60" s="32"/>
      <c r="G60" s="32"/>
      <c r="H60" s="32"/>
    </row>
    <row r="61" spans="1:8" ht="14.25" x14ac:dyDescent="0.2">
      <c r="A61" s="32"/>
      <c r="B61" s="33"/>
      <c r="C61" s="32"/>
      <c r="D61" s="32"/>
      <c r="E61" s="32"/>
      <c r="F61" s="32"/>
      <c r="G61" s="32"/>
      <c r="H61" s="32"/>
    </row>
    <row r="62" spans="1:8" ht="14.25" x14ac:dyDescent="0.2">
      <c r="A62" s="32"/>
      <c r="B62" s="33"/>
      <c r="C62" s="32"/>
      <c r="D62" s="32"/>
      <c r="E62" s="32"/>
      <c r="F62" s="32"/>
      <c r="G62" s="32"/>
      <c r="H62" s="32"/>
    </row>
    <row r="63" spans="1:8" ht="14.25" x14ac:dyDescent="0.2">
      <c r="A63" s="32"/>
      <c r="B63" s="33"/>
      <c r="C63" s="32"/>
      <c r="D63" s="32"/>
      <c r="E63" s="32"/>
      <c r="F63" s="32"/>
      <c r="G63" s="32"/>
      <c r="H63" s="32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Windows 用户</cp:lastModifiedBy>
  <dcterms:created xsi:type="dcterms:W3CDTF">2013-06-21T00:28:37Z</dcterms:created>
  <dcterms:modified xsi:type="dcterms:W3CDTF">2014-09-07T01:10:02Z</dcterms:modified>
</cp:coreProperties>
</file>