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<sst xmlns="http://schemas.openxmlformats.org/spreadsheetml/2006/main" count="116" uniqueCount="73">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</sst>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N13" sqref="N1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20199829.544599999</v>
      </c>
      <c r="F3" s="25">
        <f>RA!I7</f>
        <v>2167976.9523999998</v>
      </c>
      <c r="G3" s="16">
        <f>E3-F3</f>
        <v>18031852.5922</v>
      </c>
      <c r="H3" s="27">
        <f>RA!J7</f>
        <v>10.7326497365398</v>
      </c>
      <c r="I3" s="20">
        <f>SUM(I4:I40)</f>
        <v>20199835.512422465</v>
      </c>
      <c r="J3" s="21">
        <f>SUM(J4:J40)</f>
        <v>18031852.544367373</v>
      </c>
      <c r="K3" s="22">
        <f>E3-I3</f>
        <v>-5.9678224660456181</v>
      </c>
      <c r="L3" s="22">
        <f>G3-J3</f>
        <v>4.7832626849412918E-2</v>
      </c>
    </row>
    <row r="4" spans="1:13" x14ac:dyDescent="0.15">
      <c r="A4" s="41">
        <f>RA!A8</f>
        <v>41895</v>
      </c>
      <c r="B4" s="12">
        <v>12</v>
      </c>
      <c r="C4" s="38" t="s">
        <v>6</v>
      </c>
      <c r="D4" s="38"/>
      <c r="E4" s="15">
        <f>VLOOKUP(C4,RA!B8:D39,3,0)</f>
        <v>952050.772</v>
      </c>
      <c r="F4" s="25">
        <f>VLOOKUP(C4,RA!B8:I43,8,0)</f>
        <v>223220.2268</v>
      </c>
      <c r="G4" s="16">
        <f t="shared" ref="G4:G40" si="0">E4-F4</f>
        <v>728830.54520000005</v>
      </c>
      <c r="H4" s="27">
        <f>RA!J8</f>
        <v>23.4462523811703</v>
      </c>
      <c r="I4" s="20">
        <f>VLOOKUP(B4,RMS!B:D,3,FALSE)</f>
        <v>952052.07624273503</v>
      </c>
      <c r="J4" s="21">
        <f>VLOOKUP(B4,RMS!B:E,4,FALSE)</f>
        <v>728830.54970170895</v>
      </c>
      <c r="K4" s="22">
        <f t="shared" ref="K4:K40" si="1">E4-I4</f>
        <v>-1.3042427350301296</v>
      </c>
      <c r="L4" s="22">
        <f t="shared" ref="L4:L40" si="2">G4-J4</f>
        <v>-4.5017088996246457E-3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161764.5906</v>
      </c>
      <c r="F5" s="25">
        <f>VLOOKUP(C5,RA!B9:I44,8,0)</f>
        <v>35833.791599999997</v>
      </c>
      <c r="G5" s="16">
        <f t="shared" si="0"/>
        <v>125930.799</v>
      </c>
      <c r="H5" s="27">
        <f>RA!J9</f>
        <v>22.151814230227501</v>
      </c>
      <c r="I5" s="20">
        <f>VLOOKUP(B5,RMS!B:D,3,FALSE)</f>
        <v>161764.66605341501</v>
      </c>
      <c r="J5" s="21">
        <f>VLOOKUP(B5,RMS!B:E,4,FALSE)</f>
        <v>125930.7736475</v>
      </c>
      <c r="K5" s="22">
        <f t="shared" si="1"/>
        <v>-7.5453415018273517E-2</v>
      </c>
      <c r="L5" s="22">
        <f t="shared" si="2"/>
        <v>2.5352500000735745E-2</v>
      </c>
      <c r="M5" s="36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192012.8708</v>
      </c>
      <c r="F6" s="25">
        <f>VLOOKUP(C6,RA!B10:I45,8,0)</f>
        <v>49287.902499999997</v>
      </c>
      <c r="G6" s="16">
        <f t="shared" si="0"/>
        <v>142724.96830000001</v>
      </c>
      <c r="H6" s="27">
        <f>RA!J10</f>
        <v>25.6690618158291</v>
      </c>
      <c r="I6" s="20">
        <f>VLOOKUP(B6,RMS!B:D,3,FALSE)</f>
        <v>192015.493878632</v>
      </c>
      <c r="J6" s="21">
        <f>VLOOKUP(B6,RMS!B:E,4,FALSE)</f>
        <v>142724.96830085499</v>
      </c>
      <c r="K6" s="22">
        <f t="shared" si="1"/>
        <v>-2.6230786319938488</v>
      </c>
      <c r="L6" s="22">
        <f t="shared" si="2"/>
        <v>-8.5498322732746601E-7</v>
      </c>
      <c r="M6" s="36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80848.905700000003</v>
      </c>
      <c r="F7" s="25">
        <f>VLOOKUP(C7,RA!B11:I46,8,0)</f>
        <v>20260.9444</v>
      </c>
      <c r="G7" s="16">
        <f t="shared" si="0"/>
        <v>60587.961300000003</v>
      </c>
      <c r="H7" s="27">
        <f>RA!J11</f>
        <v>25.060258051210699</v>
      </c>
      <c r="I7" s="20">
        <f>VLOOKUP(B7,RMS!B:D,3,FALSE)</f>
        <v>80848.969192307704</v>
      </c>
      <c r="J7" s="21">
        <f>VLOOKUP(B7,RMS!B:E,4,FALSE)</f>
        <v>60587.961317093999</v>
      </c>
      <c r="K7" s="22">
        <f t="shared" si="1"/>
        <v>-6.3492307701380923E-2</v>
      </c>
      <c r="L7" s="22">
        <f t="shared" si="2"/>
        <v>-1.7093996575567871E-5</v>
      </c>
      <c r="M7" s="36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322850.95689999999</v>
      </c>
      <c r="F8" s="25">
        <f>VLOOKUP(C8,RA!B12:I47,8,0)</f>
        <v>18760.7199</v>
      </c>
      <c r="G8" s="16">
        <f t="shared" si="0"/>
        <v>304090.23699999996</v>
      </c>
      <c r="H8" s="27">
        <f>RA!J12</f>
        <v>5.8109537850343003</v>
      </c>
      <c r="I8" s="20">
        <f>VLOOKUP(B8,RMS!B:D,3,FALSE)</f>
        <v>322850.95101965801</v>
      </c>
      <c r="J8" s="21">
        <f>VLOOKUP(B8,RMS!B:E,4,FALSE)</f>
        <v>304090.23537008499</v>
      </c>
      <c r="K8" s="22">
        <f t="shared" si="1"/>
        <v>5.8803419815376401E-3</v>
      </c>
      <c r="L8" s="22">
        <f t="shared" si="2"/>
        <v>1.629914971999824E-3</v>
      </c>
      <c r="M8" s="36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329793.62520000001</v>
      </c>
      <c r="F9" s="25">
        <f>VLOOKUP(C9,RA!B13:I48,8,0)</f>
        <v>83405.631099999999</v>
      </c>
      <c r="G9" s="16">
        <f t="shared" si="0"/>
        <v>246387.99410000001</v>
      </c>
      <c r="H9" s="27">
        <f>RA!J13</f>
        <v>25.2902496370024</v>
      </c>
      <c r="I9" s="20">
        <f>VLOOKUP(B9,RMS!B:D,3,FALSE)</f>
        <v>329793.96227863198</v>
      </c>
      <c r="J9" s="21">
        <f>VLOOKUP(B9,RMS!B:E,4,FALSE)</f>
        <v>246387.99359658099</v>
      </c>
      <c r="K9" s="22">
        <f t="shared" si="1"/>
        <v>-0.33707863197196275</v>
      </c>
      <c r="L9" s="22">
        <f t="shared" si="2"/>
        <v>5.034190253354609E-4</v>
      </c>
      <c r="M9" s="36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169411.55960000001</v>
      </c>
      <c r="F10" s="25">
        <f>VLOOKUP(C10,RA!B14:I49,8,0)</f>
        <v>31877.890299999999</v>
      </c>
      <c r="G10" s="16">
        <f t="shared" si="0"/>
        <v>137533.66930000001</v>
      </c>
      <c r="H10" s="27">
        <f>RA!J14</f>
        <v>18.816833027963</v>
      </c>
      <c r="I10" s="20">
        <f>VLOOKUP(B10,RMS!B:D,3,FALSE)</f>
        <v>169411.54727008499</v>
      </c>
      <c r="J10" s="21">
        <f>VLOOKUP(B10,RMS!B:E,4,FALSE)</f>
        <v>137533.67034871801</v>
      </c>
      <c r="K10" s="22">
        <f t="shared" si="1"/>
        <v>1.2329915014561266E-2</v>
      </c>
      <c r="L10" s="22">
        <f t="shared" si="2"/>
        <v>-1.0487179970368743E-3</v>
      </c>
      <c r="M10" s="36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210559.03289999999</v>
      </c>
      <c r="F11" s="25">
        <f>VLOOKUP(C11,RA!B15:I50,8,0)</f>
        <v>-9348.8150000000005</v>
      </c>
      <c r="G11" s="16">
        <f t="shared" si="0"/>
        <v>219907.84789999999</v>
      </c>
      <c r="H11" s="27">
        <f>RA!J15</f>
        <v>-4.4399971215863197</v>
      </c>
      <c r="I11" s="20">
        <f>VLOOKUP(B11,RMS!B:D,3,FALSE)</f>
        <v>210559.10675641001</v>
      </c>
      <c r="J11" s="21">
        <f>VLOOKUP(B11,RMS!B:E,4,FALSE)</f>
        <v>219907.85114615399</v>
      </c>
      <c r="K11" s="22">
        <f t="shared" si="1"/>
        <v>-7.3856410017469898E-2</v>
      </c>
      <c r="L11" s="22">
        <f t="shared" si="2"/>
        <v>-3.246153995860368E-3</v>
      </c>
      <c r="M11" s="36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1081763.5090000001</v>
      </c>
      <c r="F12" s="25">
        <f>VLOOKUP(C12,RA!B16:I51,8,0)</f>
        <v>58752.304499999998</v>
      </c>
      <c r="G12" s="16">
        <f t="shared" si="0"/>
        <v>1023011.2045000001</v>
      </c>
      <c r="H12" s="27">
        <f>RA!J16</f>
        <v>5.4311597693207103</v>
      </c>
      <c r="I12" s="20">
        <f>VLOOKUP(B12,RMS!B:D,3,FALSE)</f>
        <v>1081762.8773000001</v>
      </c>
      <c r="J12" s="21">
        <f>VLOOKUP(B12,RMS!B:E,4,FALSE)</f>
        <v>1023011.2045</v>
      </c>
      <c r="K12" s="22">
        <f t="shared" si="1"/>
        <v>0.63170000002719462</v>
      </c>
      <c r="L12" s="22">
        <f t="shared" si="2"/>
        <v>0</v>
      </c>
      <c r="M12" s="36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604324.15339999995</v>
      </c>
      <c r="F13" s="25">
        <f>VLOOKUP(C13,RA!B17:I52,8,0)</f>
        <v>-13637.969499999999</v>
      </c>
      <c r="G13" s="16">
        <f t="shared" si="0"/>
        <v>617962.12289999996</v>
      </c>
      <c r="H13" s="27">
        <f>RA!J17</f>
        <v>-2.2567308328272402</v>
      </c>
      <c r="I13" s="20">
        <f>VLOOKUP(B13,RMS!B:D,3,FALSE)</f>
        <v>604324.25468888902</v>
      </c>
      <c r="J13" s="21">
        <f>VLOOKUP(B13,RMS!B:E,4,FALSE)</f>
        <v>617962.12376068404</v>
      </c>
      <c r="K13" s="22">
        <f t="shared" si="1"/>
        <v>-0.10128888906911016</v>
      </c>
      <c r="L13" s="22">
        <f t="shared" si="2"/>
        <v>-8.6068408563733101E-4</v>
      </c>
      <c r="M13" s="36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1951236.0049000001</v>
      </c>
      <c r="F14" s="25">
        <f>VLOOKUP(C14,RA!B18:I53,8,0)</f>
        <v>309481.11170000001</v>
      </c>
      <c r="G14" s="16">
        <f t="shared" si="0"/>
        <v>1641754.8932</v>
      </c>
      <c r="H14" s="27">
        <f>RA!J18</f>
        <v>15.860772911263499</v>
      </c>
      <c r="I14" s="20">
        <f>VLOOKUP(B14,RMS!B:D,3,FALSE)</f>
        <v>1951236.59717521</v>
      </c>
      <c r="J14" s="21">
        <f>VLOOKUP(B14,RMS!B:E,4,FALSE)</f>
        <v>1641754.8796649601</v>
      </c>
      <c r="K14" s="22">
        <f t="shared" si="1"/>
        <v>-0.59227520995773375</v>
      </c>
      <c r="L14" s="22">
        <f t="shared" si="2"/>
        <v>1.3535039965063334E-2</v>
      </c>
      <c r="M14" s="36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592146.8824</v>
      </c>
      <c r="F15" s="25">
        <f>VLOOKUP(C15,RA!B19:I54,8,0)</f>
        <v>58144.25</v>
      </c>
      <c r="G15" s="16">
        <f t="shared" si="0"/>
        <v>534002.6324</v>
      </c>
      <c r="H15" s="27">
        <f>RA!J19</f>
        <v>9.8192275815653307</v>
      </c>
      <c r="I15" s="20">
        <f>VLOOKUP(B15,RMS!B:D,3,FALSE)</f>
        <v>592146.83421282098</v>
      </c>
      <c r="J15" s="21">
        <f>VLOOKUP(B15,RMS!B:E,4,FALSE)</f>
        <v>534002.63222906005</v>
      </c>
      <c r="K15" s="22">
        <f t="shared" si="1"/>
        <v>4.8187179025262594E-2</v>
      </c>
      <c r="L15" s="22">
        <f t="shared" si="2"/>
        <v>1.7093995120376348E-4</v>
      </c>
      <c r="M15" s="36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1041984.8127</v>
      </c>
      <c r="F16" s="25">
        <f>VLOOKUP(C16,RA!B20:I55,8,0)</f>
        <v>81179.543399999995</v>
      </c>
      <c r="G16" s="16">
        <f t="shared" si="0"/>
        <v>960805.26930000004</v>
      </c>
      <c r="H16" s="27">
        <f>RA!J20</f>
        <v>7.7908566814565097</v>
      </c>
      <c r="I16" s="20">
        <f>VLOOKUP(B16,RMS!B:D,3,FALSE)</f>
        <v>1041984.6751</v>
      </c>
      <c r="J16" s="21">
        <f>VLOOKUP(B16,RMS!B:E,4,FALSE)</f>
        <v>960805.26930000004</v>
      </c>
      <c r="K16" s="22">
        <f t="shared" si="1"/>
        <v>0.13760000001639128</v>
      </c>
      <c r="L16" s="22">
        <f t="shared" si="2"/>
        <v>0</v>
      </c>
      <c r="M16" s="36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433435.50880000001</v>
      </c>
      <c r="F17" s="25">
        <f>VLOOKUP(C17,RA!B21:I56,8,0)</f>
        <v>44593.353600000002</v>
      </c>
      <c r="G17" s="16">
        <f t="shared" si="0"/>
        <v>388842.15520000004</v>
      </c>
      <c r="H17" s="27">
        <f>RA!J21</f>
        <v>10.2883480228605</v>
      </c>
      <c r="I17" s="20">
        <f>VLOOKUP(B17,RMS!B:D,3,FALSE)</f>
        <v>433434.89157971402</v>
      </c>
      <c r="J17" s="21">
        <f>VLOOKUP(B17,RMS!B:E,4,FALSE)</f>
        <v>388842.15493478603</v>
      </c>
      <c r="K17" s="22">
        <f t="shared" si="1"/>
        <v>0.61722028598887846</v>
      </c>
      <c r="L17" s="22">
        <f t="shared" si="2"/>
        <v>2.6521401014178991E-4</v>
      </c>
      <c r="M17" s="36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1455427.4447000001</v>
      </c>
      <c r="F18" s="25">
        <f>VLOOKUP(C18,RA!B22:I57,8,0)</f>
        <v>135054.47760000001</v>
      </c>
      <c r="G18" s="16">
        <f t="shared" si="0"/>
        <v>1320372.9671</v>
      </c>
      <c r="H18" s="27">
        <f>RA!J22</f>
        <v>9.27936862066238</v>
      </c>
      <c r="I18" s="20">
        <f>VLOOKUP(B18,RMS!B:D,3,FALSE)</f>
        <v>1455428.2233333299</v>
      </c>
      <c r="J18" s="21">
        <f>VLOOKUP(B18,RMS!B:E,4,FALSE)</f>
        <v>1320372.9680000001</v>
      </c>
      <c r="K18" s="22">
        <f t="shared" si="1"/>
        <v>-0.77863332978449762</v>
      </c>
      <c r="L18" s="22">
        <f t="shared" si="2"/>
        <v>-9.0000010095536709E-4</v>
      </c>
      <c r="M18" s="36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3450852.9641999998</v>
      </c>
      <c r="F19" s="25">
        <f>VLOOKUP(C19,RA!B23:I58,8,0)</f>
        <v>366425.42570000002</v>
      </c>
      <c r="G19" s="16">
        <f t="shared" si="0"/>
        <v>3084427.5384999998</v>
      </c>
      <c r="H19" s="27">
        <f>RA!J23</f>
        <v>10.618401580750801</v>
      </c>
      <c r="I19" s="20">
        <f>VLOOKUP(B19,RMS!B:D,3,FALSE)</f>
        <v>3450854.7079179501</v>
      </c>
      <c r="J19" s="21">
        <f>VLOOKUP(B19,RMS!B:E,4,FALSE)</f>
        <v>3084427.5976051302</v>
      </c>
      <c r="K19" s="22">
        <f t="shared" si="1"/>
        <v>-1.7437179503031075</v>
      </c>
      <c r="L19" s="22">
        <f t="shared" si="2"/>
        <v>-5.91051303781569E-2</v>
      </c>
      <c r="M19" s="36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297055.49060000002</v>
      </c>
      <c r="F20" s="25">
        <f>VLOOKUP(C20,RA!B24:I59,8,0)</f>
        <v>55184.789400000001</v>
      </c>
      <c r="G20" s="16">
        <f t="shared" si="0"/>
        <v>241870.70120000001</v>
      </c>
      <c r="H20" s="27">
        <f>RA!J24</f>
        <v>18.577266250334699</v>
      </c>
      <c r="I20" s="20">
        <f>VLOOKUP(B20,RMS!B:D,3,FALSE)</f>
        <v>297055.46965828602</v>
      </c>
      <c r="J20" s="21">
        <f>VLOOKUP(B20,RMS!B:E,4,FALSE)</f>
        <v>241870.679638979</v>
      </c>
      <c r="K20" s="22">
        <f t="shared" si="1"/>
        <v>2.0941713999491185E-2</v>
      </c>
      <c r="L20" s="22">
        <f t="shared" si="2"/>
        <v>2.1561021014349535E-2</v>
      </c>
      <c r="M20" s="36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352870.12540000002</v>
      </c>
      <c r="F21" s="25">
        <f>VLOOKUP(C21,RA!B25:I60,8,0)</f>
        <v>27589.0707</v>
      </c>
      <c r="G21" s="16">
        <f t="shared" si="0"/>
        <v>325281.05470000004</v>
      </c>
      <c r="H21" s="27">
        <f>RA!J25</f>
        <v>7.8184773133532</v>
      </c>
      <c r="I21" s="20">
        <f>VLOOKUP(B21,RMS!B:D,3,FALSE)</f>
        <v>352870.13325439102</v>
      </c>
      <c r="J21" s="21">
        <f>VLOOKUP(B21,RMS!B:E,4,FALSE)</f>
        <v>325281.062203607</v>
      </c>
      <c r="K21" s="22">
        <f t="shared" si="1"/>
        <v>-7.8543910058215261E-3</v>
      </c>
      <c r="L21" s="22">
        <f t="shared" si="2"/>
        <v>-7.5036069611087441E-3</v>
      </c>
      <c r="M21" s="36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639204.51390000002</v>
      </c>
      <c r="F22" s="25">
        <f>VLOOKUP(C22,RA!B26:I61,8,0)</f>
        <v>122711.3039</v>
      </c>
      <c r="G22" s="16">
        <f t="shared" si="0"/>
        <v>516493.21</v>
      </c>
      <c r="H22" s="27">
        <f>RA!J26</f>
        <v>19.19750271338</v>
      </c>
      <c r="I22" s="20">
        <f>VLOOKUP(B22,RMS!B:D,3,FALSE)</f>
        <v>639204.52015041199</v>
      </c>
      <c r="J22" s="21">
        <f>VLOOKUP(B22,RMS!B:E,4,FALSE)</f>
        <v>516493.17649305798</v>
      </c>
      <c r="K22" s="22">
        <f t="shared" si="1"/>
        <v>-6.2504119705408812E-3</v>
      </c>
      <c r="L22" s="22">
        <f t="shared" si="2"/>
        <v>3.3506942039821297E-2</v>
      </c>
      <c r="M22" s="36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257572.91450000001</v>
      </c>
      <c r="F23" s="25">
        <f>VLOOKUP(C23,RA!B27:I62,8,0)</f>
        <v>79035.974600000001</v>
      </c>
      <c r="G23" s="16">
        <f t="shared" si="0"/>
        <v>178536.9399</v>
      </c>
      <c r="H23" s="27">
        <f>RA!J27</f>
        <v>30.684893539145801</v>
      </c>
      <c r="I23" s="20">
        <f>VLOOKUP(B23,RMS!B:D,3,FALSE)</f>
        <v>257572.843764246</v>
      </c>
      <c r="J23" s="21">
        <f>VLOOKUP(B23,RMS!B:E,4,FALSE)</f>
        <v>178536.942590775</v>
      </c>
      <c r="K23" s="22">
        <f t="shared" si="1"/>
        <v>7.0735754008637741E-2</v>
      </c>
      <c r="L23" s="22">
        <f t="shared" si="2"/>
        <v>-2.6907749997917563E-3</v>
      </c>
      <c r="M23" s="36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1090577.4757000001</v>
      </c>
      <c r="F24" s="25">
        <f>VLOOKUP(C24,RA!B28:I63,8,0)</f>
        <v>36772.652099999999</v>
      </c>
      <c r="G24" s="16">
        <f t="shared" si="0"/>
        <v>1053804.8236</v>
      </c>
      <c r="H24" s="27">
        <f>RA!J28</f>
        <v>3.37185141994585</v>
      </c>
      <c r="I24" s="20">
        <f>VLOOKUP(B24,RMS!B:D,3,FALSE)</f>
        <v>1090577.47041593</v>
      </c>
      <c r="J24" s="21">
        <f>VLOOKUP(B24,RMS!B:E,4,FALSE)</f>
        <v>1053804.8002486699</v>
      </c>
      <c r="K24" s="22">
        <f t="shared" si="1"/>
        <v>5.2840700373053551E-3</v>
      </c>
      <c r="L24" s="22">
        <f t="shared" si="2"/>
        <v>2.3351330077275634E-2</v>
      </c>
      <c r="M24" s="36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811582.29760000005</v>
      </c>
      <c r="F25" s="25">
        <f>VLOOKUP(C25,RA!B29:I64,8,0)</f>
        <v>93818.400599999994</v>
      </c>
      <c r="G25" s="16">
        <f t="shared" si="0"/>
        <v>717763.89700000011</v>
      </c>
      <c r="H25" s="27">
        <f>RA!J29</f>
        <v>11.5599367898288</v>
      </c>
      <c r="I25" s="20">
        <f>VLOOKUP(B25,RMS!B:D,3,FALSE)</f>
        <v>811582.29419557506</v>
      </c>
      <c r="J25" s="21">
        <f>VLOOKUP(B25,RMS!B:E,4,FALSE)</f>
        <v>717763.86612835899</v>
      </c>
      <c r="K25" s="22">
        <f t="shared" si="1"/>
        <v>3.4044249914586544E-3</v>
      </c>
      <c r="L25" s="22">
        <f t="shared" si="2"/>
        <v>3.0871641123667359E-2</v>
      </c>
      <c r="M25" s="36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1226735.1909</v>
      </c>
      <c r="F26" s="25">
        <f>VLOOKUP(C26,RA!B30:I65,8,0)</f>
        <v>119876.3109</v>
      </c>
      <c r="G26" s="16">
        <f t="shared" si="0"/>
        <v>1106858.8800000001</v>
      </c>
      <c r="H26" s="27">
        <f>RA!J30</f>
        <v>9.7719794613580895</v>
      </c>
      <c r="I26" s="20">
        <f>VLOOKUP(B26,RMS!B:D,3,FALSE)</f>
        <v>1226735.1497088501</v>
      </c>
      <c r="J26" s="21">
        <f>VLOOKUP(B26,RMS!B:E,4,FALSE)</f>
        <v>1106858.98559762</v>
      </c>
      <c r="K26" s="22">
        <f t="shared" si="1"/>
        <v>4.1191149968653917E-2</v>
      </c>
      <c r="L26" s="22">
        <f t="shared" si="2"/>
        <v>-0.10559761989861727</v>
      </c>
      <c r="M26" s="36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1095246.5969</v>
      </c>
      <c r="F27" s="25">
        <f>VLOOKUP(C27,RA!B31:I66,8,0)</f>
        <v>17870.8285</v>
      </c>
      <c r="G27" s="16">
        <f t="shared" si="0"/>
        <v>1077375.7683999999</v>
      </c>
      <c r="H27" s="27">
        <f>RA!J31</f>
        <v>1.6316716756374201</v>
      </c>
      <c r="I27" s="20">
        <f>VLOOKUP(B27,RMS!B:D,3,FALSE)</f>
        <v>1095246.5674999999</v>
      </c>
      <c r="J27" s="21">
        <f>VLOOKUP(B27,RMS!B:E,4,FALSE)</f>
        <v>1077375.6906000001</v>
      </c>
      <c r="K27" s="22">
        <f t="shared" si="1"/>
        <v>2.9400000115856528E-2</v>
      </c>
      <c r="L27" s="22">
        <f t="shared" si="2"/>
        <v>7.7799999853596091E-2</v>
      </c>
      <c r="M27" s="36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136941.66529999999</v>
      </c>
      <c r="F28" s="25">
        <f>VLOOKUP(C28,RA!B32:I67,8,0)</f>
        <v>33349.528899999998</v>
      </c>
      <c r="G28" s="16">
        <f t="shared" si="0"/>
        <v>103592.13639999999</v>
      </c>
      <c r="H28" s="27">
        <f>RA!J32</f>
        <v>24.353091388906901</v>
      </c>
      <c r="I28" s="20">
        <f>VLOOKUP(B28,RMS!B:D,3,FALSE)</f>
        <v>136941.56344444401</v>
      </c>
      <c r="J28" s="21">
        <f>VLOOKUP(B28,RMS!B:E,4,FALSE)</f>
        <v>103592.131958504</v>
      </c>
      <c r="K28" s="22">
        <f t="shared" si="1"/>
        <v>0.10185555598582141</v>
      </c>
      <c r="L28" s="22">
        <f t="shared" si="2"/>
        <v>4.4414959847927094E-3</v>
      </c>
      <c r="M28" s="36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6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6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179602.95480000001</v>
      </c>
      <c r="F31" s="25">
        <f>VLOOKUP(C31,RA!B35:I70,8,0)</f>
        <v>16074.5874</v>
      </c>
      <c r="G31" s="16">
        <f t="shared" si="0"/>
        <v>163528.36740000002</v>
      </c>
      <c r="H31" s="27">
        <f>RA!J35</f>
        <v>8.9500684539962805</v>
      </c>
      <c r="I31" s="20">
        <f>VLOOKUP(B31,RMS!B:D,3,FALSE)</f>
        <v>179602.9541</v>
      </c>
      <c r="J31" s="21">
        <f>VLOOKUP(B31,RMS!B:E,4,FALSE)</f>
        <v>163528.36569999999</v>
      </c>
      <c r="K31" s="22">
        <f t="shared" si="1"/>
        <v>7.0000000414438546E-4</v>
      </c>
      <c r="L31" s="22">
        <f t="shared" si="2"/>
        <v>1.7000000225380063E-3</v>
      </c>
      <c r="M31" s="36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6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6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6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458740.1716</v>
      </c>
      <c r="F35" s="25">
        <f>VLOOKUP(C35,RA!B8:I74,8,0)</f>
        <v>32252.5821</v>
      </c>
      <c r="G35" s="16">
        <f t="shared" si="0"/>
        <v>426487.5895</v>
      </c>
      <c r="H35" s="27">
        <f>RA!J39</f>
        <v>7.0306862351969404</v>
      </c>
      <c r="I35" s="20">
        <f>VLOOKUP(B35,RMS!B:D,3,FALSE)</f>
        <v>458740.170940171</v>
      </c>
      <c r="J35" s="21">
        <f>VLOOKUP(B35,RMS!B:E,4,FALSE)</f>
        <v>426487.58974358998</v>
      </c>
      <c r="K35" s="22">
        <f t="shared" si="1"/>
        <v>6.5982900559902191E-4</v>
      </c>
      <c r="L35" s="22">
        <f t="shared" si="2"/>
        <v>-2.435899805277586E-4</v>
      </c>
      <c r="M35" s="36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589934.9338</v>
      </c>
      <c r="F36" s="25">
        <f>VLOOKUP(C36,RA!B8:I75,8,0)</f>
        <v>35902.445899999999</v>
      </c>
      <c r="G36" s="16">
        <f t="shared" si="0"/>
        <v>554032.48789999995</v>
      </c>
      <c r="H36" s="27">
        <f>RA!J40</f>
        <v>6.0858314778442404</v>
      </c>
      <c r="I36" s="20">
        <f>VLOOKUP(B36,RMS!B:D,3,FALSE)</f>
        <v>589934.92151880299</v>
      </c>
      <c r="J36" s="21">
        <f>VLOOKUP(B36,RMS!B:E,4,FALSE)</f>
        <v>554032.489264103</v>
      </c>
      <c r="K36" s="22">
        <f t="shared" si="1"/>
        <v>1.2281197006814182E-2</v>
      </c>
      <c r="L36" s="22">
        <f t="shared" si="2"/>
        <v>-1.364103052765131E-3</v>
      </c>
      <c r="M36" s="36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6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6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6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33301.6198</v>
      </c>
      <c r="F40" s="25">
        <f>VLOOKUP(C40,RA!B8:I78,8,0)</f>
        <v>4247.6887999999999</v>
      </c>
      <c r="G40" s="16">
        <f t="shared" si="0"/>
        <v>29053.931</v>
      </c>
      <c r="H40" s="27">
        <f>RA!J43</f>
        <v>0</v>
      </c>
      <c r="I40" s="20">
        <f>VLOOKUP(B40,RMS!B:D,3,FALSE)</f>
        <v>33301.619771575497</v>
      </c>
      <c r="J40" s="21">
        <f>VLOOKUP(B40,RMS!B:E,4,FALSE)</f>
        <v>29053.930776794499</v>
      </c>
      <c r="K40" s="22">
        <f t="shared" si="1"/>
        <v>2.8424503398127854E-5</v>
      </c>
      <c r="L40" s="22">
        <f t="shared" si="2"/>
        <v>2.2320550124277361E-4</v>
      </c>
      <c r="M40" s="36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56" t="s">
        <v>47</v>
      </c>
      <c r="W1" s="44"/>
    </row>
    <row r="2" spans="1:23" ht="12.75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56"/>
      <c r="W2" s="44"/>
    </row>
    <row r="3" spans="1:23" ht="23.25" thickBo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57" t="s">
        <v>48</v>
      </c>
      <c r="W3" s="44"/>
    </row>
    <row r="4" spans="1:23" ht="15" thickTop="1" thickBo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5"/>
      <c r="W4" s="44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5" t="s">
        <v>4</v>
      </c>
      <c r="C6" s="46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7" t="s">
        <v>5</v>
      </c>
      <c r="B7" s="48"/>
      <c r="C7" s="49"/>
      <c r="D7" s="65">
        <v>20199829.544599999</v>
      </c>
      <c r="E7" s="65">
        <v>26472385</v>
      </c>
      <c r="F7" s="66">
        <v>76.305287735124693</v>
      </c>
      <c r="G7" s="65">
        <v>17534401.150800001</v>
      </c>
      <c r="H7" s="66">
        <v>15.2011373007649</v>
      </c>
      <c r="I7" s="65">
        <v>2167976.9523999998</v>
      </c>
      <c r="J7" s="66">
        <v>10.7326497365398</v>
      </c>
      <c r="K7" s="65">
        <v>1492971.8722999999</v>
      </c>
      <c r="L7" s="66">
        <v>8.5145301482502198</v>
      </c>
      <c r="M7" s="66">
        <v>0.45212176640683899</v>
      </c>
      <c r="N7" s="65">
        <v>290503255.8876</v>
      </c>
      <c r="O7" s="65">
        <v>5060827439.5107002</v>
      </c>
      <c r="P7" s="65">
        <v>1163571</v>
      </c>
      <c r="Q7" s="65">
        <v>929729</v>
      </c>
      <c r="R7" s="66">
        <v>25.151630206221402</v>
      </c>
      <c r="S7" s="65">
        <v>17.360203670081201</v>
      </c>
      <c r="T7" s="65">
        <v>17.411033737357901</v>
      </c>
      <c r="U7" s="67">
        <v>-0.29279649157756299</v>
      </c>
      <c r="V7" s="55"/>
      <c r="W7" s="55"/>
    </row>
    <row r="8" spans="1:23" ht="14.25" thickBot="1" x14ac:dyDescent="0.2">
      <c r="A8" s="50">
        <v>41895</v>
      </c>
      <c r="B8" s="53" t="s">
        <v>6</v>
      </c>
      <c r="C8" s="54"/>
      <c r="D8" s="68">
        <v>952050.772</v>
      </c>
      <c r="E8" s="68">
        <v>1062297</v>
      </c>
      <c r="F8" s="69">
        <v>89.621901596257899</v>
      </c>
      <c r="G8" s="68">
        <v>555258.22739999997</v>
      </c>
      <c r="H8" s="69">
        <v>71.460903237397005</v>
      </c>
      <c r="I8" s="68">
        <v>223220.2268</v>
      </c>
      <c r="J8" s="69">
        <v>23.4462523811703</v>
      </c>
      <c r="K8" s="68">
        <v>111904.228</v>
      </c>
      <c r="L8" s="69">
        <v>20.153547030539698</v>
      </c>
      <c r="M8" s="69">
        <v>0.99474345866538705</v>
      </c>
      <c r="N8" s="68">
        <v>12105371.2608</v>
      </c>
      <c r="O8" s="68">
        <v>193209843.11840001</v>
      </c>
      <c r="P8" s="68">
        <v>35620</v>
      </c>
      <c r="Q8" s="68">
        <v>28187</v>
      </c>
      <c r="R8" s="69">
        <v>26.370312555433401</v>
      </c>
      <c r="S8" s="68">
        <v>26.727983492420002</v>
      </c>
      <c r="T8" s="68">
        <v>33.879841685883598</v>
      </c>
      <c r="U8" s="70">
        <v>-26.757941524065298</v>
      </c>
      <c r="V8" s="55"/>
      <c r="W8" s="55"/>
    </row>
    <row r="9" spans="1:23" ht="12" customHeight="1" thickBot="1" x14ac:dyDescent="0.2">
      <c r="A9" s="51"/>
      <c r="B9" s="53" t="s">
        <v>7</v>
      </c>
      <c r="C9" s="54"/>
      <c r="D9" s="68">
        <v>161764.5906</v>
      </c>
      <c r="E9" s="68">
        <v>197883</v>
      </c>
      <c r="F9" s="69">
        <v>81.747593578023398</v>
      </c>
      <c r="G9" s="68">
        <v>91926.561400000006</v>
      </c>
      <c r="H9" s="69">
        <v>75.9715452600406</v>
      </c>
      <c r="I9" s="68">
        <v>35833.791599999997</v>
      </c>
      <c r="J9" s="69">
        <v>22.151814230227501</v>
      </c>
      <c r="K9" s="68">
        <v>18499.458299999998</v>
      </c>
      <c r="L9" s="69">
        <v>20.1241708797344</v>
      </c>
      <c r="M9" s="69">
        <v>0.93701842610169805</v>
      </c>
      <c r="N9" s="68">
        <v>1949127.0290999999</v>
      </c>
      <c r="O9" s="68">
        <v>34016767.242299996</v>
      </c>
      <c r="P9" s="68">
        <v>9247</v>
      </c>
      <c r="Q9" s="68">
        <v>6221</v>
      </c>
      <c r="R9" s="69">
        <v>48.641697476289998</v>
      </c>
      <c r="S9" s="68">
        <v>17.493737493241099</v>
      </c>
      <c r="T9" s="68">
        <v>17.447559090178402</v>
      </c>
      <c r="U9" s="70">
        <v>0.26397105295801299</v>
      </c>
      <c r="V9" s="55"/>
      <c r="W9" s="55"/>
    </row>
    <row r="10" spans="1:23" ht="14.25" thickBot="1" x14ac:dyDescent="0.2">
      <c r="A10" s="51"/>
      <c r="B10" s="53" t="s">
        <v>8</v>
      </c>
      <c r="C10" s="54"/>
      <c r="D10" s="68">
        <v>192012.8708</v>
      </c>
      <c r="E10" s="68">
        <v>217887</v>
      </c>
      <c r="F10" s="69">
        <v>88.124977993179996</v>
      </c>
      <c r="G10" s="68">
        <v>112075.3967</v>
      </c>
      <c r="H10" s="69">
        <v>71.324730006509995</v>
      </c>
      <c r="I10" s="68">
        <v>49287.902499999997</v>
      </c>
      <c r="J10" s="69">
        <v>25.6690618158291</v>
      </c>
      <c r="K10" s="68">
        <v>29339.713</v>
      </c>
      <c r="L10" s="69">
        <v>26.178549319379702</v>
      </c>
      <c r="M10" s="69">
        <v>0.67990404336947696</v>
      </c>
      <c r="N10" s="68">
        <v>2035524.5617</v>
      </c>
      <c r="O10" s="68">
        <v>48534968.538900003</v>
      </c>
      <c r="P10" s="68">
        <v>106980</v>
      </c>
      <c r="Q10" s="68">
        <v>84226</v>
      </c>
      <c r="R10" s="69">
        <v>27.015410918243798</v>
      </c>
      <c r="S10" s="68">
        <v>1.79484829687792</v>
      </c>
      <c r="T10" s="68">
        <v>1.4689896445278201</v>
      </c>
      <c r="U10" s="70">
        <v>18.155219742912202</v>
      </c>
      <c r="V10" s="55"/>
      <c r="W10" s="55"/>
    </row>
    <row r="11" spans="1:23" ht="14.25" thickBot="1" x14ac:dyDescent="0.2">
      <c r="A11" s="51"/>
      <c r="B11" s="53" t="s">
        <v>9</v>
      </c>
      <c r="C11" s="54"/>
      <c r="D11" s="68">
        <v>80848.905700000003</v>
      </c>
      <c r="E11" s="68">
        <v>96978</v>
      </c>
      <c r="F11" s="69">
        <v>83.368295592814903</v>
      </c>
      <c r="G11" s="68">
        <v>47982.075400000002</v>
      </c>
      <c r="H11" s="69">
        <v>68.498142329208207</v>
      </c>
      <c r="I11" s="68">
        <v>20260.9444</v>
      </c>
      <c r="J11" s="69">
        <v>25.060258051210699</v>
      </c>
      <c r="K11" s="68">
        <v>11669.499</v>
      </c>
      <c r="L11" s="69">
        <v>24.320538248331001</v>
      </c>
      <c r="M11" s="69">
        <v>0.73623086989424302</v>
      </c>
      <c r="N11" s="68">
        <v>863097.06960000005</v>
      </c>
      <c r="O11" s="68">
        <v>19635880.8332</v>
      </c>
      <c r="P11" s="68">
        <v>3641</v>
      </c>
      <c r="Q11" s="68">
        <v>2916</v>
      </c>
      <c r="R11" s="69">
        <v>24.862825788751699</v>
      </c>
      <c r="S11" s="68">
        <v>22.2051375171656</v>
      </c>
      <c r="T11" s="68">
        <v>24.549636145404701</v>
      </c>
      <c r="U11" s="70">
        <v>-10.558361219004601</v>
      </c>
      <c r="V11" s="55"/>
      <c r="W11" s="55"/>
    </row>
    <row r="12" spans="1:23" ht="14.25" thickBot="1" x14ac:dyDescent="0.2">
      <c r="A12" s="51"/>
      <c r="B12" s="53" t="s">
        <v>10</v>
      </c>
      <c r="C12" s="54"/>
      <c r="D12" s="68">
        <v>322850.95689999999</v>
      </c>
      <c r="E12" s="68">
        <v>369736</v>
      </c>
      <c r="F12" s="69">
        <v>87.319318892398897</v>
      </c>
      <c r="G12" s="68">
        <v>172505.78950000001</v>
      </c>
      <c r="H12" s="69">
        <v>87.153693702552502</v>
      </c>
      <c r="I12" s="68">
        <v>18760.7199</v>
      </c>
      <c r="J12" s="69">
        <v>5.8109537850343003</v>
      </c>
      <c r="K12" s="68">
        <v>16838.726699999999</v>
      </c>
      <c r="L12" s="69">
        <v>9.7612530853638404</v>
      </c>
      <c r="M12" s="69">
        <v>0.11414124323307701</v>
      </c>
      <c r="N12" s="68">
        <v>3440269.3073</v>
      </c>
      <c r="O12" s="68">
        <v>59895086.377300002</v>
      </c>
      <c r="P12" s="68">
        <v>2829</v>
      </c>
      <c r="Q12" s="68">
        <v>2523</v>
      </c>
      <c r="R12" s="69">
        <v>12.128418549346</v>
      </c>
      <c r="S12" s="68">
        <v>114.12193598444701</v>
      </c>
      <c r="T12" s="68">
        <v>105.03284490685699</v>
      </c>
      <c r="U12" s="70">
        <v>7.9643681113406499</v>
      </c>
      <c r="V12" s="55"/>
      <c r="W12" s="55"/>
    </row>
    <row r="13" spans="1:23" ht="14.25" thickBot="1" x14ac:dyDescent="0.2">
      <c r="A13" s="51"/>
      <c r="B13" s="53" t="s">
        <v>11</v>
      </c>
      <c r="C13" s="54"/>
      <c r="D13" s="68">
        <v>329793.62520000001</v>
      </c>
      <c r="E13" s="68">
        <v>493152</v>
      </c>
      <c r="F13" s="69">
        <v>66.874640110959703</v>
      </c>
      <c r="G13" s="68">
        <v>241371.1881</v>
      </c>
      <c r="H13" s="69">
        <v>36.633385200625803</v>
      </c>
      <c r="I13" s="68">
        <v>83405.631099999999</v>
      </c>
      <c r="J13" s="69">
        <v>25.2902496370024</v>
      </c>
      <c r="K13" s="68">
        <v>59849.380700000002</v>
      </c>
      <c r="L13" s="69">
        <v>24.7955777866928</v>
      </c>
      <c r="M13" s="69">
        <v>0.39359221640199898</v>
      </c>
      <c r="N13" s="68">
        <v>4229932.1583000002</v>
      </c>
      <c r="O13" s="68">
        <v>94369074.407900006</v>
      </c>
      <c r="P13" s="68">
        <v>14151</v>
      </c>
      <c r="Q13" s="68">
        <v>11825</v>
      </c>
      <c r="R13" s="69">
        <v>19.670190274841499</v>
      </c>
      <c r="S13" s="68">
        <v>23.305322959508199</v>
      </c>
      <c r="T13" s="68">
        <v>23.705295433403801</v>
      </c>
      <c r="U13" s="70">
        <v>-1.71622798186738</v>
      </c>
      <c r="V13" s="55"/>
      <c r="W13" s="55"/>
    </row>
    <row r="14" spans="1:23" ht="14.25" thickBot="1" x14ac:dyDescent="0.2">
      <c r="A14" s="51"/>
      <c r="B14" s="53" t="s">
        <v>12</v>
      </c>
      <c r="C14" s="54"/>
      <c r="D14" s="68">
        <v>169411.55960000001</v>
      </c>
      <c r="E14" s="68">
        <v>269041</v>
      </c>
      <c r="F14" s="69">
        <v>62.9686774878178</v>
      </c>
      <c r="G14" s="68">
        <v>131563.2169</v>
      </c>
      <c r="H14" s="69">
        <v>28.7681797327654</v>
      </c>
      <c r="I14" s="68">
        <v>31877.890299999999</v>
      </c>
      <c r="J14" s="69">
        <v>18.816833027963</v>
      </c>
      <c r="K14" s="68">
        <v>22878.592499999999</v>
      </c>
      <c r="L14" s="69">
        <v>17.3898092788274</v>
      </c>
      <c r="M14" s="69">
        <v>0.39335015036436399</v>
      </c>
      <c r="N14" s="68">
        <v>2023365.3865</v>
      </c>
      <c r="O14" s="68">
        <v>45072968.9595</v>
      </c>
      <c r="P14" s="68">
        <v>2768</v>
      </c>
      <c r="Q14" s="68">
        <v>2105</v>
      </c>
      <c r="R14" s="69">
        <v>31.496437054631802</v>
      </c>
      <c r="S14" s="68">
        <v>61.203598121387301</v>
      </c>
      <c r="T14" s="68">
        <v>53.4637949168646</v>
      </c>
      <c r="U14" s="70">
        <v>12.6459937684906</v>
      </c>
      <c r="V14" s="55"/>
      <c r="W14" s="55"/>
    </row>
    <row r="15" spans="1:23" ht="14.25" thickBot="1" x14ac:dyDescent="0.2">
      <c r="A15" s="51"/>
      <c r="B15" s="53" t="s">
        <v>13</v>
      </c>
      <c r="C15" s="54"/>
      <c r="D15" s="68">
        <v>210559.03289999999</v>
      </c>
      <c r="E15" s="68">
        <v>95502</v>
      </c>
      <c r="F15" s="69">
        <v>220.476045423133</v>
      </c>
      <c r="G15" s="68">
        <v>69813.624100000001</v>
      </c>
      <c r="H15" s="69">
        <v>201.60163666392401</v>
      </c>
      <c r="I15" s="68">
        <v>-9348.8150000000005</v>
      </c>
      <c r="J15" s="69">
        <v>-4.4399971215863197</v>
      </c>
      <c r="K15" s="68">
        <v>11737.0435</v>
      </c>
      <c r="L15" s="69">
        <v>16.811967078500398</v>
      </c>
      <c r="M15" s="69">
        <v>-1.7965221394979101</v>
      </c>
      <c r="N15" s="68">
        <v>2369441.8505000002</v>
      </c>
      <c r="O15" s="68">
        <v>36075020.7487</v>
      </c>
      <c r="P15" s="68">
        <v>8250</v>
      </c>
      <c r="Q15" s="68">
        <v>9486</v>
      </c>
      <c r="R15" s="69">
        <v>-13.0297280202404</v>
      </c>
      <c r="S15" s="68">
        <v>25.522307018181799</v>
      </c>
      <c r="T15" s="68">
        <v>29.569050853889902</v>
      </c>
      <c r="U15" s="70">
        <v>-15.8557133288353</v>
      </c>
      <c r="V15" s="55"/>
      <c r="W15" s="55"/>
    </row>
    <row r="16" spans="1:23" ht="14.25" thickBot="1" x14ac:dyDescent="0.2">
      <c r="A16" s="51"/>
      <c r="B16" s="53" t="s">
        <v>14</v>
      </c>
      <c r="C16" s="54"/>
      <c r="D16" s="68">
        <v>1081763.5090000001</v>
      </c>
      <c r="E16" s="68">
        <v>1232914</v>
      </c>
      <c r="F16" s="69">
        <v>87.740386515199006</v>
      </c>
      <c r="G16" s="68">
        <v>849778.64780000004</v>
      </c>
      <c r="H16" s="69">
        <v>27.299445779273</v>
      </c>
      <c r="I16" s="68">
        <v>58752.304499999998</v>
      </c>
      <c r="J16" s="69">
        <v>5.4311597693207103</v>
      </c>
      <c r="K16" s="68">
        <v>62807.892200000002</v>
      </c>
      <c r="L16" s="69">
        <v>7.3910885337733498</v>
      </c>
      <c r="M16" s="69">
        <v>-6.4571307170853007E-2</v>
      </c>
      <c r="N16" s="68">
        <v>18187864.2914</v>
      </c>
      <c r="O16" s="68">
        <v>266167932.52239999</v>
      </c>
      <c r="P16" s="68">
        <v>62827</v>
      </c>
      <c r="Q16" s="68">
        <v>57592</v>
      </c>
      <c r="R16" s="69">
        <v>9.0898041394638103</v>
      </c>
      <c r="S16" s="68">
        <v>17.218130883219001</v>
      </c>
      <c r="T16" s="68">
        <v>15.3208163633838</v>
      </c>
      <c r="U16" s="70">
        <v>11.019282712529201</v>
      </c>
      <c r="V16" s="55"/>
      <c r="W16" s="55"/>
    </row>
    <row r="17" spans="1:23" ht="12" thickBot="1" x14ac:dyDescent="0.2">
      <c r="A17" s="51"/>
      <c r="B17" s="53" t="s">
        <v>15</v>
      </c>
      <c r="C17" s="54"/>
      <c r="D17" s="68">
        <v>604324.15339999995</v>
      </c>
      <c r="E17" s="68">
        <v>1046784</v>
      </c>
      <c r="F17" s="69">
        <v>57.731504627506702</v>
      </c>
      <c r="G17" s="68">
        <v>1381137.2516000001</v>
      </c>
      <c r="H17" s="69">
        <v>-56.244453424168299</v>
      </c>
      <c r="I17" s="68">
        <v>-13637.969499999999</v>
      </c>
      <c r="J17" s="69">
        <v>-2.2567308328272402</v>
      </c>
      <c r="K17" s="68">
        <v>-39876.252800000002</v>
      </c>
      <c r="L17" s="69">
        <v>-2.8872042046367801</v>
      </c>
      <c r="M17" s="69">
        <v>-0.65799270136034504</v>
      </c>
      <c r="N17" s="68">
        <v>33923131.816799998</v>
      </c>
      <c r="O17" s="68">
        <v>270061753.87169999</v>
      </c>
      <c r="P17" s="68">
        <v>15150</v>
      </c>
      <c r="Q17" s="68">
        <v>15903</v>
      </c>
      <c r="R17" s="69">
        <v>-4.7349556687417502</v>
      </c>
      <c r="S17" s="68">
        <v>39.889383062706301</v>
      </c>
      <c r="T17" s="68">
        <v>38.418017109979203</v>
      </c>
      <c r="U17" s="70">
        <v>3.6886154654586298</v>
      </c>
      <c r="V17" s="37"/>
      <c r="W17" s="37"/>
    </row>
    <row r="18" spans="1:23" ht="12" thickBot="1" x14ac:dyDescent="0.2">
      <c r="A18" s="51"/>
      <c r="B18" s="53" t="s">
        <v>16</v>
      </c>
      <c r="C18" s="54"/>
      <c r="D18" s="68">
        <v>1951236.0049000001</v>
      </c>
      <c r="E18" s="68">
        <v>2282524</v>
      </c>
      <c r="F18" s="69">
        <v>85.485892148340994</v>
      </c>
      <c r="G18" s="68">
        <v>1427038.9397</v>
      </c>
      <c r="H18" s="69">
        <v>36.7331998179531</v>
      </c>
      <c r="I18" s="68">
        <v>309481.11170000001</v>
      </c>
      <c r="J18" s="69">
        <v>15.860772911263499</v>
      </c>
      <c r="K18" s="68">
        <v>212842.56469999999</v>
      </c>
      <c r="L18" s="69">
        <v>14.914979457024801</v>
      </c>
      <c r="M18" s="69">
        <v>0.45403769277170403</v>
      </c>
      <c r="N18" s="68">
        <v>22521610.1294</v>
      </c>
      <c r="O18" s="68">
        <v>603706105.6056</v>
      </c>
      <c r="P18" s="68">
        <v>104531</v>
      </c>
      <c r="Q18" s="68">
        <v>71616</v>
      </c>
      <c r="R18" s="69">
        <v>45.9603999106345</v>
      </c>
      <c r="S18" s="68">
        <v>18.666577425835399</v>
      </c>
      <c r="T18" s="68">
        <v>18.514833070822199</v>
      </c>
      <c r="U18" s="70">
        <v>0.81292007394569799</v>
      </c>
      <c r="V18" s="37"/>
      <c r="W18" s="37"/>
    </row>
    <row r="19" spans="1:23" ht="12" thickBot="1" x14ac:dyDescent="0.2">
      <c r="A19" s="51"/>
      <c r="B19" s="53" t="s">
        <v>17</v>
      </c>
      <c r="C19" s="54"/>
      <c r="D19" s="68">
        <v>592146.8824</v>
      </c>
      <c r="E19" s="68">
        <v>834686</v>
      </c>
      <c r="F19" s="69">
        <v>70.942472067340304</v>
      </c>
      <c r="G19" s="68">
        <v>739833.46279999998</v>
      </c>
      <c r="H19" s="69">
        <v>-19.9621384846611</v>
      </c>
      <c r="I19" s="68">
        <v>58144.25</v>
      </c>
      <c r="J19" s="69">
        <v>9.8192275815653307</v>
      </c>
      <c r="K19" s="68">
        <v>4617.2413999999999</v>
      </c>
      <c r="L19" s="69">
        <v>0.62409199261215098</v>
      </c>
      <c r="M19" s="69">
        <v>11.592854685917001</v>
      </c>
      <c r="N19" s="68">
        <v>9293877.5258000009</v>
      </c>
      <c r="O19" s="68">
        <v>191372605.07030001</v>
      </c>
      <c r="P19" s="68">
        <v>14372</v>
      </c>
      <c r="Q19" s="68">
        <v>10016</v>
      </c>
      <c r="R19" s="69">
        <v>43.490415335463297</v>
      </c>
      <c r="S19" s="68">
        <v>41.201425160033402</v>
      </c>
      <c r="T19" s="68">
        <v>41.7459711261981</v>
      </c>
      <c r="U19" s="70">
        <v>-1.3216677919503399</v>
      </c>
      <c r="V19" s="37"/>
      <c r="W19" s="37"/>
    </row>
    <row r="20" spans="1:23" ht="12" thickBot="1" x14ac:dyDescent="0.2">
      <c r="A20" s="51"/>
      <c r="B20" s="53" t="s">
        <v>18</v>
      </c>
      <c r="C20" s="54"/>
      <c r="D20" s="68">
        <v>1041984.8127</v>
      </c>
      <c r="E20" s="68">
        <v>1422569</v>
      </c>
      <c r="F20" s="69">
        <v>73.246697538045595</v>
      </c>
      <c r="G20" s="68">
        <v>1316434.6248000001</v>
      </c>
      <c r="H20" s="69">
        <v>-20.847963653470199</v>
      </c>
      <c r="I20" s="68">
        <v>81179.543399999995</v>
      </c>
      <c r="J20" s="69">
        <v>7.7908566814565097</v>
      </c>
      <c r="K20" s="68">
        <v>2511.0192000000002</v>
      </c>
      <c r="L20" s="69">
        <v>0.19074393461669101</v>
      </c>
      <c r="M20" s="69">
        <v>31.329320062546699</v>
      </c>
      <c r="N20" s="68">
        <v>17079762.4879</v>
      </c>
      <c r="O20" s="68">
        <v>288402431.13</v>
      </c>
      <c r="P20" s="68">
        <v>46281</v>
      </c>
      <c r="Q20" s="68">
        <v>35699</v>
      </c>
      <c r="R20" s="69">
        <v>29.642286898792701</v>
      </c>
      <c r="S20" s="68">
        <v>22.514310682569501</v>
      </c>
      <c r="T20" s="68">
        <v>23.747604675201</v>
      </c>
      <c r="U20" s="70">
        <v>-5.4778225725839196</v>
      </c>
      <c r="V20" s="37"/>
      <c r="W20" s="37"/>
    </row>
    <row r="21" spans="1:23" ht="12" thickBot="1" x14ac:dyDescent="0.2">
      <c r="A21" s="51"/>
      <c r="B21" s="53" t="s">
        <v>19</v>
      </c>
      <c r="C21" s="54"/>
      <c r="D21" s="68">
        <v>433435.50880000001</v>
      </c>
      <c r="E21" s="68">
        <v>490772</v>
      </c>
      <c r="F21" s="69">
        <v>88.317081822108904</v>
      </c>
      <c r="G21" s="68">
        <v>354393.36979999999</v>
      </c>
      <c r="H21" s="69">
        <v>22.303503884569601</v>
      </c>
      <c r="I21" s="68">
        <v>44593.353600000002</v>
      </c>
      <c r="J21" s="69">
        <v>10.2883480228605</v>
      </c>
      <c r="K21" s="68">
        <v>39022.988799999999</v>
      </c>
      <c r="L21" s="69">
        <v>11.0112073547037</v>
      </c>
      <c r="M21" s="69">
        <v>0.14274572428445101</v>
      </c>
      <c r="N21" s="68">
        <v>5215210.0005000001</v>
      </c>
      <c r="O21" s="68">
        <v>113839795.47040001</v>
      </c>
      <c r="P21" s="68">
        <v>39962</v>
      </c>
      <c r="Q21" s="68">
        <v>30378</v>
      </c>
      <c r="R21" s="69">
        <v>31.549147409309398</v>
      </c>
      <c r="S21" s="68">
        <v>10.8461916020219</v>
      </c>
      <c r="T21" s="68">
        <v>10.7307475574429</v>
      </c>
      <c r="U21" s="70">
        <v>1.0643740108510999</v>
      </c>
      <c r="V21" s="37"/>
      <c r="W21" s="37"/>
    </row>
    <row r="22" spans="1:23" ht="12" thickBot="1" x14ac:dyDescent="0.2">
      <c r="A22" s="51"/>
      <c r="B22" s="53" t="s">
        <v>20</v>
      </c>
      <c r="C22" s="54"/>
      <c r="D22" s="68">
        <v>1455427.4447000001</v>
      </c>
      <c r="E22" s="68">
        <v>1526749</v>
      </c>
      <c r="F22" s="69">
        <v>95.328534336685294</v>
      </c>
      <c r="G22" s="68">
        <v>1049320.0234999999</v>
      </c>
      <c r="H22" s="69">
        <v>38.701960517767603</v>
      </c>
      <c r="I22" s="68">
        <v>135054.47760000001</v>
      </c>
      <c r="J22" s="69">
        <v>9.27936862066238</v>
      </c>
      <c r="K22" s="68">
        <v>136526.272</v>
      </c>
      <c r="L22" s="69">
        <v>13.010927928795001</v>
      </c>
      <c r="M22" s="69">
        <v>-1.0780301684353E-2</v>
      </c>
      <c r="N22" s="68">
        <v>17150000.407299999</v>
      </c>
      <c r="O22" s="68">
        <v>352623637.7446</v>
      </c>
      <c r="P22" s="68">
        <v>89568</v>
      </c>
      <c r="Q22" s="68">
        <v>71801</v>
      </c>
      <c r="R22" s="69">
        <v>24.744780713360498</v>
      </c>
      <c r="S22" s="68">
        <v>16.249413235753799</v>
      </c>
      <c r="T22" s="68">
        <v>16.065809771451701</v>
      </c>
      <c r="U22" s="70">
        <v>1.1299082719996201</v>
      </c>
      <c r="V22" s="37"/>
      <c r="W22" s="37"/>
    </row>
    <row r="23" spans="1:23" ht="12" thickBot="1" x14ac:dyDescent="0.2">
      <c r="A23" s="51"/>
      <c r="B23" s="53" t="s">
        <v>21</v>
      </c>
      <c r="C23" s="54"/>
      <c r="D23" s="68">
        <v>3450852.9641999998</v>
      </c>
      <c r="E23" s="68">
        <v>3964920</v>
      </c>
      <c r="F23" s="69">
        <v>87.034617702248696</v>
      </c>
      <c r="G23" s="68">
        <v>2555531.1301000002</v>
      </c>
      <c r="H23" s="69">
        <v>35.034667492583601</v>
      </c>
      <c r="I23" s="68">
        <v>366425.42570000002</v>
      </c>
      <c r="J23" s="69">
        <v>10.618401580750801</v>
      </c>
      <c r="K23" s="68">
        <v>100996.155</v>
      </c>
      <c r="L23" s="69">
        <v>3.9520612294810098</v>
      </c>
      <c r="M23" s="69">
        <v>2.62811263161454</v>
      </c>
      <c r="N23" s="68">
        <v>42994678.7553</v>
      </c>
      <c r="O23" s="68">
        <v>743174843.00460005</v>
      </c>
      <c r="P23" s="68">
        <v>105645</v>
      </c>
      <c r="Q23" s="68">
        <v>85165</v>
      </c>
      <c r="R23" s="69">
        <v>24.047437327540699</v>
      </c>
      <c r="S23" s="68">
        <v>32.664612278858399</v>
      </c>
      <c r="T23" s="68">
        <v>34.5949876463336</v>
      </c>
      <c r="U23" s="70">
        <v>-5.90968400602919</v>
      </c>
      <c r="V23" s="37"/>
      <c r="W23" s="37"/>
    </row>
    <row r="24" spans="1:23" ht="12" thickBot="1" x14ac:dyDescent="0.2">
      <c r="A24" s="51"/>
      <c r="B24" s="53" t="s">
        <v>22</v>
      </c>
      <c r="C24" s="54"/>
      <c r="D24" s="68">
        <v>297055.49060000002</v>
      </c>
      <c r="E24" s="68">
        <v>399159</v>
      </c>
      <c r="F24" s="69">
        <v>74.420341417830997</v>
      </c>
      <c r="G24" s="68">
        <v>272751.36849999998</v>
      </c>
      <c r="H24" s="69">
        <v>8.9107241637909702</v>
      </c>
      <c r="I24" s="68">
        <v>55184.789400000001</v>
      </c>
      <c r="J24" s="69">
        <v>18.577266250334699</v>
      </c>
      <c r="K24" s="68">
        <v>46968.021800000002</v>
      </c>
      <c r="L24" s="69">
        <v>17.220086578594</v>
      </c>
      <c r="M24" s="69">
        <v>0.174943872130463</v>
      </c>
      <c r="N24" s="68">
        <v>4479318.023</v>
      </c>
      <c r="O24" s="68">
        <v>80230602.981700003</v>
      </c>
      <c r="P24" s="68">
        <v>32221</v>
      </c>
      <c r="Q24" s="68">
        <v>23705</v>
      </c>
      <c r="R24" s="69">
        <v>35.924910356464899</v>
      </c>
      <c r="S24" s="68">
        <v>9.2193131994661908</v>
      </c>
      <c r="T24" s="68">
        <v>8.7653499936722206</v>
      </c>
      <c r="U24" s="70">
        <v>4.9240458152593396</v>
      </c>
      <c r="V24" s="37"/>
      <c r="W24" s="37"/>
    </row>
    <row r="25" spans="1:23" ht="12" thickBot="1" x14ac:dyDescent="0.2">
      <c r="A25" s="51"/>
      <c r="B25" s="53" t="s">
        <v>23</v>
      </c>
      <c r="C25" s="54"/>
      <c r="D25" s="68">
        <v>352870.12540000002</v>
      </c>
      <c r="E25" s="68">
        <v>364013</v>
      </c>
      <c r="F25" s="69">
        <v>96.938880039998594</v>
      </c>
      <c r="G25" s="68">
        <v>277294.51760000002</v>
      </c>
      <c r="H25" s="69">
        <v>27.254634694587999</v>
      </c>
      <c r="I25" s="68">
        <v>27589.0707</v>
      </c>
      <c r="J25" s="69">
        <v>7.8184773133532</v>
      </c>
      <c r="K25" s="68">
        <v>27278.936000000002</v>
      </c>
      <c r="L25" s="69">
        <v>9.8375316743009407</v>
      </c>
      <c r="M25" s="69">
        <v>1.1369017471942E-2</v>
      </c>
      <c r="N25" s="68">
        <v>4476283.1403999999</v>
      </c>
      <c r="O25" s="68">
        <v>77679475.060000002</v>
      </c>
      <c r="P25" s="68">
        <v>23138</v>
      </c>
      <c r="Q25" s="68">
        <v>17611</v>
      </c>
      <c r="R25" s="69">
        <v>31.383794219521899</v>
      </c>
      <c r="S25" s="68">
        <v>15.2506753133374</v>
      </c>
      <c r="T25" s="68">
        <v>12.9955631991369</v>
      </c>
      <c r="U25" s="70">
        <v>14.786965612127799</v>
      </c>
      <c r="V25" s="37"/>
      <c r="W25" s="37"/>
    </row>
    <row r="26" spans="1:23" ht="12" thickBot="1" x14ac:dyDescent="0.2">
      <c r="A26" s="51"/>
      <c r="B26" s="53" t="s">
        <v>24</v>
      </c>
      <c r="C26" s="54"/>
      <c r="D26" s="68">
        <v>639204.51390000002</v>
      </c>
      <c r="E26" s="68">
        <v>675373</v>
      </c>
      <c r="F26" s="69">
        <v>94.644665081369794</v>
      </c>
      <c r="G26" s="68">
        <v>500026.34480000002</v>
      </c>
      <c r="H26" s="69">
        <v>27.834167248861299</v>
      </c>
      <c r="I26" s="68">
        <v>122711.3039</v>
      </c>
      <c r="J26" s="69">
        <v>19.19750271338</v>
      </c>
      <c r="K26" s="68">
        <v>87027.3842</v>
      </c>
      <c r="L26" s="69">
        <v>17.404559800705901</v>
      </c>
      <c r="M26" s="69">
        <v>0.41003093483763497</v>
      </c>
      <c r="N26" s="68">
        <v>7584372.8673</v>
      </c>
      <c r="O26" s="68">
        <v>165175197.5887</v>
      </c>
      <c r="P26" s="68">
        <v>51220</v>
      </c>
      <c r="Q26" s="68">
        <v>41358</v>
      </c>
      <c r="R26" s="69">
        <v>23.845447071908701</v>
      </c>
      <c r="S26" s="68">
        <v>12.4795883229207</v>
      </c>
      <c r="T26" s="68">
        <v>12.5146626867837</v>
      </c>
      <c r="U26" s="70">
        <v>-0.281053853343394</v>
      </c>
      <c r="V26" s="37"/>
      <c r="W26" s="37"/>
    </row>
    <row r="27" spans="1:23" ht="12" thickBot="1" x14ac:dyDescent="0.2">
      <c r="A27" s="51"/>
      <c r="B27" s="53" t="s">
        <v>25</v>
      </c>
      <c r="C27" s="54"/>
      <c r="D27" s="68">
        <v>257572.91450000001</v>
      </c>
      <c r="E27" s="68">
        <v>485537</v>
      </c>
      <c r="F27" s="69">
        <v>53.049080605597503</v>
      </c>
      <c r="G27" s="68">
        <v>313241.19079999998</v>
      </c>
      <c r="H27" s="69">
        <v>-17.771697316635301</v>
      </c>
      <c r="I27" s="68">
        <v>79035.974600000001</v>
      </c>
      <c r="J27" s="69">
        <v>30.684893539145801</v>
      </c>
      <c r="K27" s="68">
        <v>94488.731299999999</v>
      </c>
      <c r="L27" s="69">
        <v>30.164848709290499</v>
      </c>
      <c r="M27" s="69">
        <v>-0.163540736417952</v>
      </c>
      <c r="N27" s="68">
        <v>5493675.8689999999</v>
      </c>
      <c r="O27" s="68">
        <v>73847624.029799998</v>
      </c>
      <c r="P27" s="68">
        <v>37533</v>
      </c>
      <c r="Q27" s="68">
        <v>26600</v>
      </c>
      <c r="R27" s="69">
        <v>41.101503759398497</v>
      </c>
      <c r="S27" s="68">
        <v>6.8625719899821496</v>
      </c>
      <c r="T27" s="68">
        <v>6.6319813496240601</v>
      </c>
      <c r="U27" s="70">
        <v>3.36011980194453</v>
      </c>
      <c r="V27" s="37"/>
      <c r="W27" s="37"/>
    </row>
    <row r="28" spans="1:23" ht="12" thickBot="1" x14ac:dyDescent="0.2">
      <c r="A28" s="51"/>
      <c r="B28" s="53" t="s">
        <v>26</v>
      </c>
      <c r="C28" s="54"/>
      <c r="D28" s="68">
        <v>1090577.4757000001</v>
      </c>
      <c r="E28" s="68">
        <v>1531517</v>
      </c>
      <c r="F28" s="69">
        <v>71.208969649047305</v>
      </c>
      <c r="G28" s="68">
        <v>959466.59589999996</v>
      </c>
      <c r="H28" s="69">
        <v>13.664975973135901</v>
      </c>
      <c r="I28" s="68">
        <v>36772.652099999999</v>
      </c>
      <c r="J28" s="69">
        <v>3.37185141994585</v>
      </c>
      <c r="K28" s="68">
        <v>51462.9159</v>
      </c>
      <c r="L28" s="69">
        <v>5.3637006353229699</v>
      </c>
      <c r="M28" s="69">
        <v>-0.285453389942873</v>
      </c>
      <c r="N28" s="68">
        <v>15362887.927300001</v>
      </c>
      <c r="O28" s="68">
        <v>243459571.42789999</v>
      </c>
      <c r="P28" s="68">
        <v>56950</v>
      </c>
      <c r="Q28" s="68">
        <v>46032</v>
      </c>
      <c r="R28" s="69">
        <v>23.718282933611398</v>
      </c>
      <c r="S28" s="68">
        <v>19.149736184372301</v>
      </c>
      <c r="T28" s="68">
        <v>17.944652578640898</v>
      </c>
      <c r="U28" s="70">
        <v>6.2929514753041698</v>
      </c>
      <c r="V28" s="37"/>
      <c r="W28" s="37"/>
    </row>
    <row r="29" spans="1:23" ht="12" thickBot="1" x14ac:dyDescent="0.2">
      <c r="A29" s="51"/>
      <c r="B29" s="53" t="s">
        <v>27</v>
      </c>
      <c r="C29" s="54"/>
      <c r="D29" s="68">
        <v>811582.29760000005</v>
      </c>
      <c r="E29" s="68">
        <v>939734</v>
      </c>
      <c r="F29" s="69">
        <v>86.362981184037196</v>
      </c>
      <c r="G29" s="68">
        <v>680515.23100000003</v>
      </c>
      <c r="H29" s="69">
        <v>19.259975475846499</v>
      </c>
      <c r="I29" s="68">
        <v>93818.400599999994</v>
      </c>
      <c r="J29" s="69">
        <v>11.5599367898288</v>
      </c>
      <c r="K29" s="68">
        <v>72066.937000000005</v>
      </c>
      <c r="L29" s="69">
        <v>10.5900549638102</v>
      </c>
      <c r="M29" s="69">
        <v>0.301823062079078</v>
      </c>
      <c r="N29" s="68">
        <v>9634124.0248000007</v>
      </c>
      <c r="O29" s="68">
        <v>171636274.79679999</v>
      </c>
      <c r="P29" s="68">
        <v>124395</v>
      </c>
      <c r="Q29" s="68">
        <v>101880</v>
      </c>
      <c r="R29" s="69">
        <v>22.099528857479399</v>
      </c>
      <c r="S29" s="68">
        <v>6.5242356814984497</v>
      </c>
      <c r="T29" s="68">
        <v>6.1168101737337999</v>
      </c>
      <c r="U29" s="70">
        <v>6.2448005813161203</v>
      </c>
      <c r="V29" s="37"/>
      <c r="W29" s="37"/>
    </row>
    <row r="30" spans="1:23" ht="12" thickBot="1" x14ac:dyDescent="0.2">
      <c r="A30" s="51"/>
      <c r="B30" s="53" t="s">
        <v>28</v>
      </c>
      <c r="C30" s="54"/>
      <c r="D30" s="68">
        <v>1226735.1909</v>
      </c>
      <c r="E30" s="68">
        <v>1622261</v>
      </c>
      <c r="F30" s="69">
        <v>75.618854851346399</v>
      </c>
      <c r="G30" s="68">
        <v>1109331.8822999999</v>
      </c>
      <c r="H30" s="69">
        <v>10.5832447866355</v>
      </c>
      <c r="I30" s="68">
        <v>119876.3109</v>
      </c>
      <c r="J30" s="69">
        <v>9.7719794613580895</v>
      </c>
      <c r="K30" s="68">
        <v>168130.88389999999</v>
      </c>
      <c r="L30" s="69">
        <v>15.156049022174599</v>
      </c>
      <c r="M30" s="69">
        <v>-0.287006003184404</v>
      </c>
      <c r="N30" s="68">
        <v>17538124.071199998</v>
      </c>
      <c r="O30" s="68">
        <v>316574806.83179998</v>
      </c>
      <c r="P30" s="68">
        <v>91768</v>
      </c>
      <c r="Q30" s="68">
        <v>83993</v>
      </c>
      <c r="R30" s="69">
        <v>9.2567237746002693</v>
      </c>
      <c r="S30" s="68">
        <v>13.3677882366402</v>
      </c>
      <c r="T30" s="68">
        <v>13.1748375888467</v>
      </c>
      <c r="U30" s="70">
        <v>1.4433999430412201</v>
      </c>
      <c r="V30" s="37"/>
      <c r="W30" s="37"/>
    </row>
    <row r="31" spans="1:23" ht="12" thickBot="1" x14ac:dyDescent="0.2">
      <c r="A31" s="51"/>
      <c r="B31" s="53" t="s">
        <v>29</v>
      </c>
      <c r="C31" s="54"/>
      <c r="D31" s="68">
        <v>1095246.5969</v>
      </c>
      <c r="E31" s="68">
        <v>1352110</v>
      </c>
      <c r="F31" s="69">
        <v>81.002773213717802</v>
      </c>
      <c r="G31" s="68">
        <v>1091652.0695</v>
      </c>
      <c r="H31" s="69">
        <v>0.32927408836831401</v>
      </c>
      <c r="I31" s="68">
        <v>17870.8285</v>
      </c>
      <c r="J31" s="69">
        <v>1.6316716756374201</v>
      </c>
      <c r="K31" s="68">
        <v>36941.619899999998</v>
      </c>
      <c r="L31" s="69">
        <v>3.3840104308069598</v>
      </c>
      <c r="M31" s="69">
        <v>-0.51624134111130304</v>
      </c>
      <c r="N31" s="68">
        <v>14644342.2892</v>
      </c>
      <c r="O31" s="68">
        <v>264755616.42500001</v>
      </c>
      <c r="P31" s="68">
        <v>39288</v>
      </c>
      <c r="Q31" s="68">
        <v>30522</v>
      </c>
      <c r="R31" s="69">
        <v>28.720267348142301</v>
      </c>
      <c r="S31" s="68">
        <v>27.877382327937301</v>
      </c>
      <c r="T31" s="68">
        <v>26.515487209226102</v>
      </c>
      <c r="U31" s="70">
        <v>4.8853048779487898</v>
      </c>
      <c r="V31" s="37"/>
      <c r="W31" s="37"/>
    </row>
    <row r="32" spans="1:23" ht="12" thickBot="1" x14ac:dyDescent="0.2">
      <c r="A32" s="51"/>
      <c r="B32" s="53" t="s">
        <v>30</v>
      </c>
      <c r="C32" s="54"/>
      <c r="D32" s="68">
        <v>136941.66529999999</v>
      </c>
      <c r="E32" s="68">
        <v>184864</v>
      </c>
      <c r="F32" s="69">
        <v>74.076978373290601</v>
      </c>
      <c r="G32" s="68">
        <v>116457.89320000001</v>
      </c>
      <c r="H32" s="69">
        <v>17.5889942168386</v>
      </c>
      <c r="I32" s="68">
        <v>33349.528899999998</v>
      </c>
      <c r="J32" s="69">
        <v>24.353091388906901</v>
      </c>
      <c r="K32" s="68">
        <v>30304.166000000001</v>
      </c>
      <c r="L32" s="69">
        <v>26.021564676562399</v>
      </c>
      <c r="M32" s="69">
        <v>0.100493209415497</v>
      </c>
      <c r="N32" s="68">
        <v>1495290.8970999999</v>
      </c>
      <c r="O32" s="68">
        <v>39651135.619599998</v>
      </c>
      <c r="P32" s="68">
        <v>28418</v>
      </c>
      <c r="Q32" s="68">
        <v>20410</v>
      </c>
      <c r="R32" s="69">
        <v>39.235668789808898</v>
      </c>
      <c r="S32" s="68">
        <v>4.8188354317686004</v>
      </c>
      <c r="T32" s="68">
        <v>4.52613128368447</v>
      </c>
      <c r="U32" s="70">
        <v>6.07416775751358</v>
      </c>
      <c r="V32" s="37"/>
      <c r="W32" s="37"/>
    </row>
    <row r="33" spans="1:23" ht="12" thickBot="1" x14ac:dyDescent="0.2">
      <c r="A33" s="51"/>
      <c r="B33" s="53" t="s">
        <v>31</v>
      </c>
      <c r="C33" s="54"/>
      <c r="D33" s="71"/>
      <c r="E33" s="71"/>
      <c r="F33" s="71"/>
      <c r="G33" s="68">
        <v>139.65819999999999</v>
      </c>
      <c r="H33" s="71"/>
      <c r="I33" s="71"/>
      <c r="J33" s="71"/>
      <c r="K33" s="68">
        <v>366.05090000000001</v>
      </c>
      <c r="L33" s="69">
        <v>262.10483881361802</v>
      </c>
      <c r="M33" s="71"/>
      <c r="N33" s="68">
        <v>61.308500000000002</v>
      </c>
      <c r="O33" s="68">
        <v>4926.5671000000002</v>
      </c>
      <c r="P33" s="71"/>
      <c r="Q33" s="71"/>
      <c r="R33" s="71"/>
      <c r="S33" s="71"/>
      <c r="T33" s="71"/>
      <c r="U33" s="72"/>
      <c r="V33" s="37"/>
      <c r="W33" s="37"/>
    </row>
    <row r="34" spans="1:23" ht="12" thickBot="1" x14ac:dyDescent="0.2">
      <c r="A34" s="51"/>
      <c r="B34" s="53" t="s">
        <v>36</v>
      </c>
      <c r="C34" s="54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  <c r="V34" s="37"/>
      <c r="W34" s="37"/>
    </row>
    <row r="35" spans="1:23" ht="12" thickBot="1" x14ac:dyDescent="0.2">
      <c r="A35" s="51"/>
      <c r="B35" s="53" t="s">
        <v>32</v>
      </c>
      <c r="C35" s="54"/>
      <c r="D35" s="68">
        <v>179602.95480000001</v>
      </c>
      <c r="E35" s="68">
        <v>215750</v>
      </c>
      <c r="F35" s="69">
        <v>83.245865492468099</v>
      </c>
      <c r="G35" s="68">
        <v>165171.25719999999</v>
      </c>
      <c r="H35" s="69">
        <v>8.7374146353594409</v>
      </c>
      <c r="I35" s="68">
        <v>16074.5874</v>
      </c>
      <c r="J35" s="69">
        <v>8.9500684539962805</v>
      </c>
      <c r="K35" s="68">
        <v>24011.697</v>
      </c>
      <c r="L35" s="69">
        <v>14.537454885946101</v>
      </c>
      <c r="M35" s="69">
        <v>-0.330551797317782</v>
      </c>
      <c r="N35" s="68">
        <v>2462731.0277999998</v>
      </c>
      <c r="O35" s="68">
        <v>43702591.7051</v>
      </c>
      <c r="P35" s="68">
        <v>13320</v>
      </c>
      <c r="Q35" s="68">
        <v>9124</v>
      </c>
      <c r="R35" s="69">
        <v>45.988601490574297</v>
      </c>
      <c r="S35" s="68">
        <v>13.4837053153153</v>
      </c>
      <c r="T35" s="68">
        <v>13.473769585708</v>
      </c>
      <c r="U35" s="70">
        <v>7.3686938233552005E-2</v>
      </c>
      <c r="V35" s="37"/>
      <c r="W35" s="37"/>
    </row>
    <row r="36" spans="1:23" ht="12" customHeight="1" thickBot="1" x14ac:dyDescent="0.2">
      <c r="A36" s="51"/>
      <c r="B36" s="53" t="s">
        <v>37</v>
      </c>
      <c r="C36" s="54"/>
      <c r="D36" s="71"/>
      <c r="E36" s="68">
        <v>897878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37"/>
      <c r="W36" s="37"/>
    </row>
    <row r="37" spans="1:23" ht="12" thickBot="1" x14ac:dyDescent="0.2">
      <c r="A37" s="51"/>
      <c r="B37" s="53" t="s">
        <v>38</v>
      </c>
      <c r="C37" s="54"/>
      <c r="D37" s="71"/>
      <c r="E37" s="68">
        <v>334934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37"/>
      <c r="W37" s="37"/>
    </row>
    <row r="38" spans="1:23" ht="12" thickBot="1" x14ac:dyDescent="0.2">
      <c r="A38" s="51"/>
      <c r="B38" s="53" t="s">
        <v>39</v>
      </c>
      <c r="C38" s="54"/>
      <c r="D38" s="71"/>
      <c r="E38" s="68">
        <v>414133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37"/>
      <c r="W38" s="37"/>
    </row>
    <row r="39" spans="1:23" ht="12" customHeight="1" thickBot="1" x14ac:dyDescent="0.2">
      <c r="A39" s="51"/>
      <c r="B39" s="53" t="s">
        <v>33</v>
      </c>
      <c r="C39" s="54"/>
      <c r="D39" s="68">
        <v>458740.1716</v>
      </c>
      <c r="E39" s="68">
        <v>554851</v>
      </c>
      <c r="F39" s="69">
        <v>82.6780832331563</v>
      </c>
      <c r="G39" s="68">
        <v>363311.11239999998</v>
      </c>
      <c r="H39" s="69">
        <v>26.266485098571401</v>
      </c>
      <c r="I39" s="68">
        <v>32252.5821</v>
      </c>
      <c r="J39" s="69">
        <v>7.0306862351969404</v>
      </c>
      <c r="K39" s="68">
        <v>20831.2893</v>
      </c>
      <c r="L39" s="69">
        <v>5.7337330428432001</v>
      </c>
      <c r="M39" s="69">
        <v>0.54827584771721305</v>
      </c>
      <c r="N39" s="68">
        <v>4863477.4148000004</v>
      </c>
      <c r="O39" s="68">
        <v>73653882.412799999</v>
      </c>
      <c r="P39" s="68">
        <v>624</v>
      </c>
      <c r="Q39" s="68">
        <v>428</v>
      </c>
      <c r="R39" s="69">
        <v>45.7943925233645</v>
      </c>
      <c r="S39" s="68">
        <v>735.16053141025702</v>
      </c>
      <c r="T39" s="68">
        <v>742.54533177570102</v>
      </c>
      <c r="U39" s="70">
        <v>-1.00451534731852</v>
      </c>
      <c r="V39" s="37"/>
      <c r="W39" s="37"/>
    </row>
    <row r="40" spans="1:23" ht="12" thickBot="1" x14ac:dyDescent="0.2">
      <c r="A40" s="51"/>
      <c r="B40" s="53" t="s">
        <v>34</v>
      </c>
      <c r="C40" s="54"/>
      <c r="D40" s="68">
        <v>589934.9338</v>
      </c>
      <c r="E40" s="68">
        <v>423680</v>
      </c>
      <c r="F40" s="69">
        <v>139.24068490370101</v>
      </c>
      <c r="G40" s="68">
        <v>521310.24329999997</v>
      </c>
      <c r="H40" s="69">
        <v>13.1638868374409</v>
      </c>
      <c r="I40" s="68">
        <v>35902.445899999999</v>
      </c>
      <c r="J40" s="69">
        <v>6.0858314778442404</v>
      </c>
      <c r="K40" s="68">
        <v>19898.879799999999</v>
      </c>
      <c r="L40" s="69">
        <v>3.8170897379717799</v>
      </c>
      <c r="M40" s="69">
        <v>0.80424457360659996</v>
      </c>
      <c r="N40" s="68">
        <v>6512522.1039000005</v>
      </c>
      <c r="O40" s="68">
        <v>141086464.7938</v>
      </c>
      <c r="P40" s="68">
        <v>2827</v>
      </c>
      <c r="Q40" s="68">
        <v>2380</v>
      </c>
      <c r="R40" s="69">
        <v>18.781512605042</v>
      </c>
      <c r="S40" s="68">
        <v>208.67878804386299</v>
      </c>
      <c r="T40" s="68">
        <v>173.89055810924401</v>
      </c>
      <c r="U40" s="70">
        <v>16.670707291680699</v>
      </c>
      <c r="V40" s="37"/>
      <c r="W40" s="37"/>
    </row>
    <row r="41" spans="1:23" ht="12" thickBot="1" x14ac:dyDescent="0.2">
      <c r="A41" s="51"/>
      <c r="B41" s="53" t="s">
        <v>40</v>
      </c>
      <c r="C41" s="54"/>
      <c r="D41" s="71"/>
      <c r="E41" s="68">
        <v>341486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37"/>
      <c r="W41" s="37"/>
    </row>
    <row r="42" spans="1:23" ht="12" thickBot="1" x14ac:dyDescent="0.2">
      <c r="A42" s="51"/>
      <c r="B42" s="53" t="s">
        <v>41</v>
      </c>
      <c r="C42" s="54"/>
      <c r="D42" s="71"/>
      <c r="E42" s="68">
        <v>130711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37"/>
      <c r="W42" s="37"/>
    </row>
    <row r="43" spans="1:23" ht="12" thickBot="1" x14ac:dyDescent="0.2">
      <c r="A43" s="51"/>
      <c r="B43" s="53" t="s">
        <v>71</v>
      </c>
      <c r="C43" s="54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  <c r="V43" s="37"/>
      <c r="W43" s="37"/>
    </row>
    <row r="44" spans="1:23" ht="12" thickBot="1" x14ac:dyDescent="0.2">
      <c r="A44" s="52"/>
      <c r="B44" s="53" t="s">
        <v>35</v>
      </c>
      <c r="C44" s="54"/>
      <c r="D44" s="73">
        <v>33301.6198</v>
      </c>
      <c r="E44" s="73">
        <v>0</v>
      </c>
      <c r="F44" s="74"/>
      <c r="G44" s="73">
        <v>67768.256500000003</v>
      </c>
      <c r="H44" s="75">
        <v>-50.8595594458004</v>
      </c>
      <c r="I44" s="73">
        <v>4247.6887999999999</v>
      </c>
      <c r="J44" s="75">
        <v>12.755201775500399</v>
      </c>
      <c r="K44" s="73">
        <v>11029.837100000001</v>
      </c>
      <c r="L44" s="75">
        <v>16.2758165395623</v>
      </c>
      <c r="M44" s="75">
        <v>-0.61489106670487503</v>
      </c>
      <c r="N44" s="73">
        <v>573780.88509999996</v>
      </c>
      <c r="O44" s="73">
        <v>9210373.6845999993</v>
      </c>
      <c r="P44" s="73">
        <v>47</v>
      </c>
      <c r="Q44" s="73">
        <v>27</v>
      </c>
      <c r="R44" s="75">
        <v>74.074074074074105</v>
      </c>
      <c r="S44" s="73">
        <v>708.54510212766002</v>
      </c>
      <c r="T44" s="73">
        <v>1358.0882999999999</v>
      </c>
      <c r="U44" s="76">
        <v>-91.672808960481902</v>
      </c>
      <c r="V44" s="37"/>
      <c r="W44" s="37"/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23:C23"/>
    <mergeCell ref="B24:C24"/>
    <mergeCell ref="B13:C13"/>
    <mergeCell ref="B14:C14"/>
    <mergeCell ref="B15:C15"/>
    <mergeCell ref="B16:C16"/>
    <mergeCell ref="B17:C17"/>
    <mergeCell ref="B18:C18"/>
    <mergeCell ref="B35:C35"/>
    <mergeCell ref="B36:C36"/>
    <mergeCell ref="B25:C25"/>
    <mergeCell ref="B26:C26"/>
    <mergeCell ref="B27:C27"/>
    <mergeCell ref="B28:C28"/>
    <mergeCell ref="B29:C29"/>
    <mergeCell ref="B30:C30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19:C19"/>
    <mergeCell ref="B20:C20"/>
    <mergeCell ref="B21:C21"/>
    <mergeCell ref="B22:C22"/>
    <mergeCell ref="B43:C43"/>
    <mergeCell ref="B44:C44"/>
    <mergeCell ref="B37:C3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3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110623</v>
      </c>
      <c r="D2" s="32">
        <v>952052.07624273503</v>
      </c>
      <c r="E2" s="32">
        <v>728830.54970170895</v>
      </c>
      <c r="F2" s="32">
        <v>223221.52654102599</v>
      </c>
      <c r="G2" s="32">
        <v>728830.54970170895</v>
      </c>
      <c r="H2" s="32">
        <v>0.23446356781444899</v>
      </c>
    </row>
    <row r="3" spans="1:8" ht="14.25" x14ac:dyDescent="0.2">
      <c r="A3" s="32">
        <v>2</v>
      </c>
      <c r="B3" s="33">
        <v>13</v>
      </c>
      <c r="C3" s="32">
        <v>17899.031999999999</v>
      </c>
      <c r="D3" s="32">
        <v>161764.66605341501</v>
      </c>
      <c r="E3" s="32">
        <v>125930.7736475</v>
      </c>
      <c r="F3" s="32">
        <v>35833.892405914798</v>
      </c>
      <c r="G3" s="32">
        <v>125930.7736475</v>
      </c>
      <c r="H3" s="32">
        <v>0.221518662141474</v>
      </c>
    </row>
    <row r="4" spans="1:8" ht="14.25" x14ac:dyDescent="0.2">
      <c r="A4" s="32">
        <v>3</v>
      </c>
      <c r="B4" s="33">
        <v>14</v>
      </c>
      <c r="C4" s="32">
        <v>142287</v>
      </c>
      <c r="D4" s="32">
        <v>192015.493878632</v>
      </c>
      <c r="E4" s="32">
        <v>142724.96830085499</v>
      </c>
      <c r="F4" s="32">
        <v>49290.5255777778</v>
      </c>
      <c r="G4" s="32">
        <v>142724.96830085499</v>
      </c>
      <c r="H4" s="32">
        <v>0.25670077232899202</v>
      </c>
    </row>
    <row r="5" spans="1:8" ht="14.25" x14ac:dyDescent="0.2">
      <c r="A5" s="32">
        <v>4</v>
      </c>
      <c r="B5" s="33">
        <v>15</v>
      </c>
      <c r="C5" s="32">
        <v>4631</v>
      </c>
      <c r="D5" s="32">
        <v>80848.969192307704</v>
      </c>
      <c r="E5" s="32">
        <v>60587.961317093999</v>
      </c>
      <c r="F5" s="32">
        <v>20261.007875213701</v>
      </c>
      <c r="G5" s="32">
        <v>60587.961317093999</v>
      </c>
      <c r="H5" s="32">
        <v>0.25060316881741301</v>
      </c>
    </row>
    <row r="6" spans="1:8" ht="14.25" x14ac:dyDescent="0.2">
      <c r="A6" s="32">
        <v>5</v>
      </c>
      <c r="B6" s="33">
        <v>16</v>
      </c>
      <c r="C6" s="32">
        <v>4623</v>
      </c>
      <c r="D6" s="32">
        <v>322850.95101965801</v>
      </c>
      <c r="E6" s="32">
        <v>304090.23537008499</v>
      </c>
      <c r="F6" s="32">
        <v>18760.715649572601</v>
      </c>
      <c r="G6" s="32">
        <v>304090.23537008499</v>
      </c>
      <c r="H6" s="32">
        <v>5.8109525743445398E-2</v>
      </c>
    </row>
    <row r="7" spans="1:8" ht="14.25" x14ac:dyDescent="0.2">
      <c r="A7" s="32">
        <v>6</v>
      </c>
      <c r="B7" s="33">
        <v>17</v>
      </c>
      <c r="C7" s="32">
        <v>24155</v>
      </c>
      <c r="D7" s="32">
        <v>329793.96227863198</v>
      </c>
      <c r="E7" s="32">
        <v>246387.99359658099</v>
      </c>
      <c r="F7" s="32">
        <v>83405.968682051302</v>
      </c>
      <c r="G7" s="32">
        <v>246387.99359658099</v>
      </c>
      <c r="H7" s="32">
        <v>0.252903261496292</v>
      </c>
    </row>
    <row r="8" spans="1:8" ht="14.25" x14ac:dyDescent="0.2">
      <c r="A8" s="32">
        <v>7</v>
      </c>
      <c r="B8" s="33">
        <v>18</v>
      </c>
      <c r="C8" s="32">
        <v>82023</v>
      </c>
      <c r="D8" s="32">
        <v>169411.54727008499</v>
      </c>
      <c r="E8" s="32">
        <v>137533.67034871801</v>
      </c>
      <c r="F8" s="32">
        <v>31877.8769213675</v>
      </c>
      <c r="G8" s="32">
        <v>137533.67034871801</v>
      </c>
      <c r="H8" s="32">
        <v>0.18816826500348299</v>
      </c>
    </row>
    <row r="9" spans="1:8" ht="14.25" x14ac:dyDescent="0.2">
      <c r="A9" s="32">
        <v>8</v>
      </c>
      <c r="B9" s="33">
        <v>19</v>
      </c>
      <c r="C9" s="32">
        <v>39654</v>
      </c>
      <c r="D9" s="32">
        <v>210559.10675641001</v>
      </c>
      <c r="E9" s="32">
        <v>219907.85114615399</v>
      </c>
      <c r="F9" s="32">
        <v>-9348.7443897435896</v>
      </c>
      <c r="G9" s="32">
        <v>219907.85114615399</v>
      </c>
      <c r="H9" s="32">
        <v>-4.4399620295496801E-2</v>
      </c>
    </row>
    <row r="10" spans="1:8" ht="14.25" x14ac:dyDescent="0.2">
      <c r="A10" s="32">
        <v>9</v>
      </c>
      <c r="B10" s="33">
        <v>21</v>
      </c>
      <c r="C10" s="32">
        <v>265022</v>
      </c>
      <c r="D10" s="32">
        <v>1081762.8773000001</v>
      </c>
      <c r="E10" s="32">
        <v>1023011.2045</v>
      </c>
      <c r="F10" s="32">
        <v>58751.6728</v>
      </c>
      <c r="G10" s="32">
        <v>1023011.2045</v>
      </c>
      <c r="H10" s="32">
        <v>5.4311045454471303E-2</v>
      </c>
    </row>
    <row r="11" spans="1:8" ht="14.25" x14ac:dyDescent="0.2">
      <c r="A11" s="32">
        <v>10</v>
      </c>
      <c r="B11" s="33">
        <v>22</v>
      </c>
      <c r="C11" s="32">
        <v>41082.063999999998</v>
      </c>
      <c r="D11" s="32">
        <v>604324.25468888902</v>
      </c>
      <c r="E11" s="32">
        <v>617962.12376068404</v>
      </c>
      <c r="F11" s="32">
        <v>-13637.869071794899</v>
      </c>
      <c r="G11" s="32">
        <v>617962.12376068404</v>
      </c>
      <c r="H11" s="32">
        <v>-2.25671383631884E-2</v>
      </c>
    </row>
    <row r="12" spans="1:8" ht="14.25" x14ac:dyDescent="0.2">
      <c r="A12" s="32">
        <v>11</v>
      </c>
      <c r="B12" s="33">
        <v>23</v>
      </c>
      <c r="C12" s="32">
        <v>261488.527</v>
      </c>
      <c r="D12" s="32">
        <v>1951236.59717521</v>
      </c>
      <c r="E12" s="32">
        <v>1641754.8796649601</v>
      </c>
      <c r="F12" s="32">
        <v>309481.71751025598</v>
      </c>
      <c r="G12" s="32">
        <v>1641754.8796649601</v>
      </c>
      <c r="H12" s="32">
        <v>0.15860799144413901</v>
      </c>
    </row>
    <row r="13" spans="1:8" ht="14.25" x14ac:dyDescent="0.2">
      <c r="A13" s="32">
        <v>12</v>
      </c>
      <c r="B13" s="33">
        <v>24</v>
      </c>
      <c r="C13" s="32">
        <v>23066.21</v>
      </c>
      <c r="D13" s="32">
        <v>592146.83421282098</v>
      </c>
      <c r="E13" s="32">
        <v>534002.63222906005</v>
      </c>
      <c r="F13" s="32">
        <v>58144.2019837607</v>
      </c>
      <c r="G13" s="32">
        <v>534002.63222906005</v>
      </c>
      <c r="H13" s="32">
        <v>9.8192202717853894E-2</v>
      </c>
    </row>
    <row r="14" spans="1:8" ht="14.25" x14ac:dyDescent="0.2">
      <c r="A14" s="32">
        <v>13</v>
      </c>
      <c r="B14" s="33">
        <v>25</v>
      </c>
      <c r="C14" s="32">
        <v>99101</v>
      </c>
      <c r="D14" s="32">
        <v>1041984.6751</v>
      </c>
      <c r="E14" s="32">
        <v>960805.26930000004</v>
      </c>
      <c r="F14" s="32">
        <v>81179.405799999993</v>
      </c>
      <c r="G14" s="32">
        <v>960805.26930000004</v>
      </c>
      <c r="H14" s="32">
        <v>7.7908445047149194E-2</v>
      </c>
    </row>
    <row r="15" spans="1:8" ht="14.25" x14ac:dyDescent="0.2">
      <c r="A15" s="32">
        <v>14</v>
      </c>
      <c r="B15" s="33">
        <v>26</v>
      </c>
      <c r="C15" s="32">
        <v>84356</v>
      </c>
      <c r="D15" s="32">
        <v>433434.89157971402</v>
      </c>
      <c r="E15" s="32">
        <v>388842.15493478603</v>
      </c>
      <c r="F15" s="32">
        <v>44592.736644928496</v>
      </c>
      <c r="G15" s="32">
        <v>388842.15493478603</v>
      </c>
      <c r="H15" s="32">
        <v>0.102882203327942</v>
      </c>
    </row>
    <row r="16" spans="1:8" ht="14.25" x14ac:dyDescent="0.2">
      <c r="A16" s="32">
        <v>15</v>
      </c>
      <c r="B16" s="33">
        <v>27</v>
      </c>
      <c r="C16" s="32">
        <v>218248.37599999999</v>
      </c>
      <c r="D16" s="32">
        <v>1455428.2233333299</v>
      </c>
      <c r="E16" s="32">
        <v>1320372.9680000001</v>
      </c>
      <c r="F16" s="32">
        <v>135055.25533333301</v>
      </c>
      <c r="G16" s="32">
        <v>1320372.9680000001</v>
      </c>
      <c r="H16" s="32">
        <v>9.2794170930682804E-2</v>
      </c>
    </row>
    <row r="17" spans="1:8" ht="14.25" x14ac:dyDescent="0.2">
      <c r="A17" s="32">
        <v>16</v>
      </c>
      <c r="B17" s="33">
        <v>29</v>
      </c>
      <c r="C17" s="32">
        <v>265557</v>
      </c>
      <c r="D17" s="32">
        <v>3450854.7079179501</v>
      </c>
      <c r="E17" s="32">
        <v>3084427.5976051302</v>
      </c>
      <c r="F17" s="32">
        <v>366427.11031282099</v>
      </c>
      <c r="G17" s="32">
        <v>3084427.5976051302</v>
      </c>
      <c r="H17" s="32">
        <v>0.106184450325323</v>
      </c>
    </row>
    <row r="18" spans="1:8" ht="14.25" x14ac:dyDescent="0.2">
      <c r="A18" s="32">
        <v>17</v>
      </c>
      <c r="B18" s="33">
        <v>31</v>
      </c>
      <c r="C18" s="32">
        <v>40681.872000000003</v>
      </c>
      <c r="D18" s="32">
        <v>297055.46965828602</v>
      </c>
      <c r="E18" s="32">
        <v>241870.679638979</v>
      </c>
      <c r="F18" s="32">
        <v>55184.790019307096</v>
      </c>
      <c r="G18" s="32">
        <v>241870.679638979</v>
      </c>
      <c r="H18" s="32">
        <v>0.18577267768470401</v>
      </c>
    </row>
    <row r="19" spans="1:8" ht="14.25" x14ac:dyDescent="0.2">
      <c r="A19" s="32">
        <v>18</v>
      </c>
      <c r="B19" s="33">
        <v>32</v>
      </c>
      <c r="C19" s="32">
        <v>21008.929</v>
      </c>
      <c r="D19" s="32">
        <v>352870.13325439102</v>
      </c>
      <c r="E19" s="32">
        <v>325281.062203607</v>
      </c>
      <c r="F19" s="32">
        <v>27589.071050783299</v>
      </c>
      <c r="G19" s="32">
        <v>325281.062203607</v>
      </c>
      <c r="H19" s="32">
        <v>7.8184772387335594E-2</v>
      </c>
    </row>
    <row r="20" spans="1:8" ht="14.25" x14ac:dyDescent="0.2">
      <c r="A20" s="32">
        <v>19</v>
      </c>
      <c r="B20" s="33">
        <v>33</v>
      </c>
      <c r="C20" s="32">
        <v>52844.146000000001</v>
      </c>
      <c r="D20" s="32">
        <v>639204.52015041199</v>
      </c>
      <c r="E20" s="32">
        <v>516493.17649305798</v>
      </c>
      <c r="F20" s="32">
        <v>122711.34365735399</v>
      </c>
      <c r="G20" s="32">
        <v>516493.17649305798</v>
      </c>
      <c r="H20" s="32">
        <v>0.191975087454761</v>
      </c>
    </row>
    <row r="21" spans="1:8" ht="14.25" x14ac:dyDescent="0.2">
      <c r="A21" s="32">
        <v>20</v>
      </c>
      <c r="B21" s="33">
        <v>34</v>
      </c>
      <c r="C21" s="32">
        <v>50369.233</v>
      </c>
      <c r="D21" s="32">
        <v>257572.843764246</v>
      </c>
      <c r="E21" s="32">
        <v>178536.942590775</v>
      </c>
      <c r="F21" s="32">
        <v>79035.901173471793</v>
      </c>
      <c r="G21" s="32">
        <v>178536.942590775</v>
      </c>
      <c r="H21" s="32">
        <v>0.30684873458869899</v>
      </c>
    </row>
    <row r="22" spans="1:8" ht="14.25" x14ac:dyDescent="0.2">
      <c r="A22" s="32">
        <v>21</v>
      </c>
      <c r="B22" s="33">
        <v>35</v>
      </c>
      <c r="C22" s="32">
        <v>43445.78</v>
      </c>
      <c r="D22" s="32">
        <v>1090577.47041593</v>
      </c>
      <c r="E22" s="32">
        <v>1053804.8002486699</v>
      </c>
      <c r="F22" s="32">
        <v>36772.670167256598</v>
      </c>
      <c r="G22" s="32">
        <v>1053804.8002486699</v>
      </c>
      <c r="H22" s="32">
        <v>3.37185309295195E-2</v>
      </c>
    </row>
    <row r="23" spans="1:8" ht="14.25" x14ac:dyDescent="0.2">
      <c r="A23" s="32">
        <v>22</v>
      </c>
      <c r="B23" s="33">
        <v>36</v>
      </c>
      <c r="C23" s="32">
        <v>219970.99600000001</v>
      </c>
      <c r="D23" s="32">
        <v>811582.29419557506</v>
      </c>
      <c r="E23" s="32">
        <v>717763.86612835899</v>
      </c>
      <c r="F23" s="32">
        <v>93818.428067216606</v>
      </c>
      <c r="G23" s="32">
        <v>717763.86612835899</v>
      </c>
      <c r="H23" s="32">
        <v>0.115599402227235</v>
      </c>
    </row>
    <row r="24" spans="1:8" ht="14.25" x14ac:dyDescent="0.2">
      <c r="A24" s="32">
        <v>23</v>
      </c>
      <c r="B24" s="33">
        <v>37</v>
      </c>
      <c r="C24" s="32">
        <v>156750.62299999999</v>
      </c>
      <c r="D24" s="32">
        <v>1226735.1497088501</v>
      </c>
      <c r="E24" s="32">
        <v>1106858.98559762</v>
      </c>
      <c r="F24" s="32">
        <v>119876.164111231</v>
      </c>
      <c r="G24" s="32">
        <v>1106858.98559762</v>
      </c>
      <c r="H24" s="32">
        <v>9.7719678236726004E-2</v>
      </c>
    </row>
    <row r="25" spans="1:8" ht="14.25" x14ac:dyDescent="0.2">
      <c r="A25" s="32">
        <v>24</v>
      </c>
      <c r="B25" s="33">
        <v>38</v>
      </c>
      <c r="C25" s="32">
        <v>219599.21299999999</v>
      </c>
      <c r="D25" s="32">
        <v>1095246.5674999999</v>
      </c>
      <c r="E25" s="32">
        <v>1077375.6906000001</v>
      </c>
      <c r="F25" s="32">
        <v>17870.876899999999</v>
      </c>
      <c r="G25" s="32">
        <v>1077375.6906000001</v>
      </c>
      <c r="H25" s="32">
        <v>1.63167613853307E-2</v>
      </c>
    </row>
    <row r="26" spans="1:8" ht="14.25" x14ac:dyDescent="0.2">
      <c r="A26" s="32">
        <v>25</v>
      </c>
      <c r="B26" s="33">
        <v>39</v>
      </c>
      <c r="C26" s="32">
        <v>95862.510999999999</v>
      </c>
      <c r="D26" s="32">
        <v>136941.56344444401</v>
      </c>
      <c r="E26" s="32">
        <v>103592.131958504</v>
      </c>
      <c r="F26" s="32">
        <v>33349.431485939996</v>
      </c>
      <c r="G26" s="32">
        <v>103592.131958504</v>
      </c>
      <c r="H26" s="32">
        <v>0.24353038366959701</v>
      </c>
    </row>
    <row r="27" spans="1:8" ht="14.25" x14ac:dyDescent="0.2">
      <c r="A27" s="32">
        <v>26</v>
      </c>
      <c r="B27" s="33">
        <v>42</v>
      </c>
      <c r="C27" s="32">
        <v>10242.841</v>
      </c>
      <c r="D27" s="32">
        <v>179602.9541</v>
      </c>
      <c r="E27" s="32">
        <v>163528.36569999999</v>
      </c>
      <c r="F27" s="32">
        <v>16074.588400000001</v>
      </c>
      <c r="G27" s="32">
        <v>163528.36569999999</v>
      </c>
      <c r="H27" s="32">
        <v>8.9500690456627605E-2</v>
      </c>
    </row>
    <row r="28" spans="1:8" ht="14.25" x14ac:dyDescent="0.2">
      <c r="A28" s="32">
        <v>27</v>
      </c>
      <c r="B28" s="33">
        <v>75</v>
      </c>
      <c r="C28" s="32">
        <v>630</v>
      </c>
      <c r="D28" s="32">
        <v>458740.170940171</v>
      </c>
      <c r="E28" s="32">
        <v>426487.58974358998</v>
      </c>
      <c r="F28" s="32">
        <v>32252.581196581199</v>
      </c>
      <c r="G28" s="32">
        <v>426487.58974358998</v>
      </c>
      <c r="H28" s="32">
        <v>7.0306860483747805E-2</v>
      </c>
    </row>
    <row r="29" spans="1:8" ht="14.25" x14ac:dyDescent="0.2">
      <c r="A29" s="32">
        <v>28</v>
      </c>
      <c r="B29" s="33">
        <v>76</v>
      </c>
      <c r="C29" s="32">
        <v>89015</v>
      </c>
      <c r="D29" s="32">
        <v>589934.92151880299</v>
      </c>
      <c r="E29" s="32">
        <v>554032.489264103</v>
      </c>
      <c r="F29" s="32">
        <v>35902.4322547009</v>
      </c>
      <c r="G29" s="32">
        <v>554032.489264103</v>
      </c>
      <c r="H29" s="32">
        <v>6.0858292915206801E-2</v>
      </c>
    </row>
    <row r="30" spans="1:8" ht="14.25" x14ac:dyDescent="0.2">
      <c r="A30" s="32">
        <v>29</v>
      </c>
      <c r="B30" s="33">
        <v>99</v>
      </c>
      <c r="C30" s="32">
        <v>47</v>
      </c>
      <c r="D30" s="32">
        <v>33301.619771575497</v>
      </c>
      <c r="E30" s="32">
        <v>29053.930776794499</v>
      </c>
      <c r="F30" s="32">
        <v>4247.6889947810296</v>
      </c>
      <c r="G30" s="32">
        <v>29053.930776794499</v>
      </c>
      <c r="H30" s="32">
        <v>0.127552023712871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2014-09-14T01:34:18Z</dcterms:modified>
</cp:coreProperties>
</file>