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D\WORK\步步高\RMS-RA数据核对\RMS-RA部门销售数据核对\表格\"/>
    </mc:Choice>
  </mc:AlternateContent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J8" i="2" l="1"/>
  <c r="H39" i="2" l="1"/>
  <c r="F39" i="2"/>
  <c r="E39" i="2"/>
  <c r="G39" i="2" l="1"/>
  <c r="L39" i="2" s="1"/>
  <c r="K39" i="2"/>
  <c r="F37" i="2"/>
  <c r="F38" i="2"/>
  <c r="F33" i="2"/>
  <c r="F34" i="2"/>
  <c r="E37" i="2"/>
  <c r="K37" i="2" s="1"/>
  <c r="E38" i="2"/>
  <c r="E34" i="2"/>
  <c r="E33" i="2"/>
  <c r="F40" i="2"/>
  <c r="E13" i="2"/>
  <c r="F36" i="2"/>
  <c r="F35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4" i="2"/>
  <c r="E40" i="2"/>
  <c r="E36" i="2"/>
  <c r="E35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K32" i="2" s="1"/>
  <c r="E5" i="2"/>
  <c r="E4" i="2"/>
  <c r="I31" i="2"/>
  <c r="I35" i="2"/>
  <c r="I36" i="2"/>
  <c r="I40" i="2"/>
  <c r="J4" i="2"/>
  <c r="J5" i="2"/>
  <c r="J6" i="2"/>
  <c r="J7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1" i="2"/>
  <c r="J35" i="2"/>
  <c r="J36" i="2"/>
  <c r="J40" i="2"/>
  <c r="E3" i="2"/>
  <c r="F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A4" i="2"/>
  <c r="H30" i="2"/>
  <c r="H31" i="2"/>
  <c r="H32" i="2"/>
  <c r="H33" i="2"/>
  <c r="H34" i="2"/>
  <c r="H35" i="2"/>
  <c r="H36" i="2"/>
  <c r="H37" i="2"/>
  <c r="H38" i="2"/>
  <c r="H40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G35" i="2" l="1"/>
  <c r="L35" i="2" s="1"/>
  <c r="G36" i="2"/>
  <c r="L36" i="2" s="1"/>
  <c r="G31" i="2"/>
  <c r="L31" i="2" s="1"/>
  <c r="G40" i="2"/>
  <c r="L40" i="2" s="1"/>
  <c r="G37" i="2"/>
  <c r="L37" i="2" s="1"/>
  <c r="G33" i="2"/>
  <c r="L33" i="2" s="1"/>
  <c r="G30" i="2"/>
  <c r="L30" i="2" s="1"/>
  <c r="G38" i="2"/>
  <c r="L38" i="2" s="1"/>
  <c r="G34" i="2"/>
  <c r="L34" i="2" s="1"/>
  <c r="K38" i="2"/>
  <c r="K34" i="2"/>
  <c r="G29" i="2"/>
  <c r="L29" i="2" s="1"/>
  <c r="G32" i="2"/>
  <c r="L32" i="2" s="1"/>
  <c r="K33" i="2"/>
  <c r="I3" i="2"/>
  <c r="K3" i="2" s="1"/>
  <c r="K30" i="2"/>
  <c r="K5" i="2"/>
  <c r="K7" i="2"/>
  <c r="K40" i="2"/>
  <c r="G19" i="2"/>
  <c r="L19" i="2" s="1"/>
  <c r="G11" i="2"/>
  <c r="L11" i="2" s="1"/>
  <c r="G7" i="2"/>
  <c r="L7" i="2" s="1"/>
  <c r="G5" i="2"/>
  <c r="L5" i="2" s="1"/>
  <c r="K36" i="2"/>
  <c r="K28" i="2"/>
  <c r="K26" i="2"/>
  <c r="K24" i="2"/>
  <c r="K22" i="2"/>
  <c r="K20" i="2"/>
  <c r="K18" i="2"/>
  <c r="K16" i="2"/>
  <c r="K14" i="2"/>
  <c r="K12" i="2"/>
  <c r="K10" i="2"/>
  <c r="K8" i="2"/>
  <c r="K6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5" i="2"/>
  <c r="K13" i="2"/>
  <c r="G26" i="2"/>
  <c r="L26" i="2" s="1"/>
  <c r="G15" i="2"/>
  <c r="L15" i="2" s="1"/>
  <c r="G13" i="2"/>
  <c r="L13" i="2" s="1"/>
  <c r="G10" i="2"/>
  <c r="L10" i="2" s="1"/>
  <c r="G4" i="2"/>
  <c r="L4" i="2" s="1"/>
  <c r="K35" i="2"/>
  <c r="K31" i="2"/>
  <c r="K27" i="2"/>
  <c r="K25" i="2"/>
  <c r="K19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G3" i="2"/>
  <c r="L3" i="2" l="1"/>
</calcChain>
</file>

<file path=xl/sharedStrings.xml><?xml version="1.0" encoding="utf-8"?>
<sst xmlns="http://schemas.openxmlformats.org/spreadsheetml/2006/main" count="116" uniqueCount="73">
  <si>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</si>
  <si>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</si>
  <si>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</si>
  <si>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</si>
  <si>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</si>
  <si>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</si>
  <si>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</si>
  <si>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</si>
  <si>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</si>
  <si>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</si>
  <si>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</si>
  <si>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</si>
  <si>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</si>
  <si>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</si>
  <si>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</si>
  <si>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</si>
  <si>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</si>
  <si>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</si>
  <si>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</si>
  <si>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</si>
  <si>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</si>
  <si>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</si>
  <si>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</si>
  <si>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</si>
  <si>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</si>
  <si>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</si>
  <si>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</si>
  <si>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</si>
  <si>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</si>
  <si>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</si>
  <si>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</si>
  <si>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</si>
  <si>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</si>
  <si>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</si>
  <si>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</si>
  <si>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</si>
  <si>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41-周转筐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</si>
  <si>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</si>
  <si>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</si>
  <si>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</si>
  <si>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</si>
  <si>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</si>
  <si>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</si>
  <si>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</si>
  <si>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</si>
  <si>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</si>
  <si>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</si>
  <si>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</si>
  <si>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</si>
  <si>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</si>
  <si>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</si>
  <si>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</si>
  <si>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</si>
  <si>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</si>
  <si>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</si>
  <si>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</si>
  <si>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</si>
  <si>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</si>
  <si>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</si>
  <si>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</si>
  <si>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</si>
  <si>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</si>
  <si>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</si>
  <si>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</si>
  <si>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</si>
  <si>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</si>
  <si>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</si>
  <si>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</si>
  <si>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</si>
  <si>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</si>
  <si>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</si>
  <si>
    <t>910-市场部</t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</si>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</sst>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.00&quot;%&quot;"/>
    <numFmt numFmtId="177" formatCode="0.00_ "/>
  </numFmts>
  <fonts count="35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5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34" fillId="0" borderId="0" applyNumberFormat="0" applyFill="0" applyBorder="0" applyAlignment="0" applyProtection="0">
      <alignment vertical="center"/>
    </xf>
  </cellStyleXfs>
  <cellXfs count="77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0" fontId="20" fillId="0" borderId="0" xfId="0" applyFont="1">
      <alignment vertical="center"/>
    </xf>
    <xf numFmtId="0" fontId="20" fillId="0" borderId="0" xfId="0" applyFont="1">
      <alignment vertical="center"/>
    </xf>
    <xf numFmtId="0" fontId="20" fillId="0" borderId="0" xfId="0" applyFont="1">
      <alignment vertical="center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0" fillId="0" borderId="0" xfId="0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</cellXfs>
  <cellStyles count="54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标题 5" xfId="53"/>
    <cellStyle name="差" xfId="7" builtinId="27" customBuiltin="1"/>
    <cellStyle name="常规" xfId="0" builtinId="0"/>
    <cellStyle name="常规 10" xfId="52"/>
    <cellStyle name="常规 2" xfId="44"/>
    <cellStyle name="常规 3" xfId="45"/>
    <cellStyle name="常规 4" xfId="47"/>
    <cellStyle name="常规 5" xfId="46"/>
    <cellStyle name="常规 6" xfId="48"/>
    <cellStyle name="常规 7" xfId="49"/>
    <cellStyle name="常规 8" xfId="50"/>
    <cellStyle name="常规 9" xfId="51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234" Type="http://schemas.openxmlformats.org/officeDocument/2006/relationships/image" Target="cid:bf349d213" TargetMode="External"/><Relationship Id="rId420" Type="http://schemas.openxmlformats.org/officeDocument/2006/relationships/image" Target="cid:87b16533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55" Type="http://schemas.openxmlformats.org/officeDocument/2006/relationships/hyperlink" Target="cid:688eac6f2" TargetMode="External"/><Relationship Id="rId276" Type="http://schemas.openxmlformats.org/officeDocument/2006/relationships/image" Target="cid:bb0a5c6213" TargetMode="External"/><Relationship Id="rId297" Type="http://schemas.openxmlformats.org/officeDocument/2006/relationships/hyperlink" Target="cid:f8f29c962" TargetMode="External"/><Relationship Id="rId441" Type="http://schemas.openxmlformats.org/officeDocument/2006/relationships/hyperlink" Target="cid:d943ccc62" TargetMode="External"/><Relationship Id="rId40" Type="http://schemas.openxmlformats.org/officeDocument/2006/relationships/image" Target="cid:bbbaca8f13" TargetMode="External"/><Relationship Id="rId115" Type="http://schemas.openxmlformats.org/officeDocument/2006/relationships/hyperlink" Target="cid:9917342c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22" Type="http://schemas.openxmlformats.org/officeDocument/2006/relationships/image" Target="cid:7569af6313" TargetMode="External"/><Relationship Id="rId343" Type="http://schemas.openxmlformats.org/officeDocument/2006/relationships/hyperlink" Target="cid:b85e622f2" TargetMode="External"/><Relationship Id="rId364" Type="http://schemas.openxmlformats.org/officeDocument/2006/relationships/image" Target="cid:1e6ccffa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303" Type="http://schemas.openxmlformats.org/officeDocument/2006/relationships/hyperlink" Target="cid:8584637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40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N13" sqref="N13"/>
    </sheetView>
  </sheetViews>
  <sheetFormatPr defaultRowHeight="11.25" x14ac:dyDescent="0.15"/>
  <cols>
    <col min="1" max="1" width="7.75" style="1" customWidth="1"/>
    <col min="2" max="2" width="4.5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3" x14ac:dyDescent="0.2">
      <c r="A1" s="5"/>
      <c r="B1" s="6"/>
      <c r="C1" s="7"/>
      <c r="D1" s="8"/>
      <c r="E1" s="9" t="s">
        <v>0</v>
      </c>
      <c r="F1" s="23" t="s">
        <v>1</v>
      </c>
      <c r="G1" s="10" t="s">
        <v>44</v>
      </c>
      <c r="H1" s="23" t="s">
        <v>2</v>
      </c>
      <c r="I1" s="17" t="s">
        <v>42</v>
      </c>
      <c r="J1" s="18" t="s">
        <v>43</v>
      </c>
      <c r="K1" s="19" t="s">
        <v>45</v>
      </c>
      <c r="L1" s="19" t="s">
        <v>46</v>
      </c>
    </row>
    <row r="2" spans="1:13" x14ac:dyDescent="0.15">
      <c r="A2" s="11" t="s">
        <v>3</v>
      </c>
      <c r="B2" s="12"/>
      <c r="C2" s="39" t="s">
        <v>4</v>
      </c>
      <c r="D2" s="39"/>
      <c r="E2" s="13"/>
      <c r="F2" s="24"/>
      <c r="G2" s="14"/>
      <c r="H2" s="24"/>
      <c r="I2" s="20"/>
      <c r="J2" s="21"/>
      <c r="K2" s="22"/>
      <c r="L2" s="22"/>
    </row>
    <row r="3" spans="1:13" x14ac:dyDescent="0.15">
      <c r="A3" s="40" t="s">
        <v>5</v>
      </c>
      <c r="B3" s="40"/>
      <c r="C3" s="40"/>
      <c r="D3" s="40"/>
      <c r="E3" s="15">
        <f>RA!D7</f>
        <v>13025632.932600001</v>
      </c>
      <c r="F3" s="25">
        <f>RA!I7</f>
        <v>1557998.5322</v>
      </c>
      <c r="G3" s="16">
        <f>E3-F3</f>
        <v>11467634.400400002</v>
      </c>
      <c r="H3" s="27">
        <f>RA!J7</f>
        <v>11.9610197850786</v>
      </c>
      <c r="I3" s="20">
        <f>SUM(I4:I40)</f>
        <v>13025636.385872988</v>
      </c>
      <c r="J3" s="21">
        <f>SUM(J4:J40)</f>
        <v>11467634.423968088</v>
      </c>
      <c r="K3" s="22">
        <f>E3-I3</f>
        <v>-3.4532729871571064</v>
      </c>
      <c r="L3" s="22">
        <f>G3-J3</f>
        <v>-2.3568086326122284E-2</v>
      </c>
    </row>
    <row r="4" spans="1:13" x14ac:dyDescent="0.15">
      <c r="A4" s="41">
        <f>RA!A8</f>
        <v>41898</v>
      </c>
      <c r="B4" s="12">
        <v>12</v>
      </c>
      <c r="C4" s="38" t="s">
        <v>6</v>
      </c>
      <c r="D4" s="38"/>
      <c r="E4" s="15">
        <f>VLOOKUP(C4,RA!B8:D39,3,0)</f>
        <v>546712.29059999995</v>
      </c>
      <c r="F4" s="25">
        <f>VLOOKUP(C4,RA!B8:I43,8,0)</f>
        <v>146415.72640000001</v>
      </c>
      <c r="G4" s="16">
        <f t="shared" ref="G4:G40" si="0">E4-F4</f>
        <v>400296.56419999991</v>
      </c>
      <c r="H4" s="27">
        <f>RA!J8</f>
        <v>26.781129474757801</v>
      </c>
      <c r="I4" s="20">
        <f>VLOOKUP(B4,RMS!B:D,3,FALSE)</f>
        <v>546713.00639401702</v>
      </c>
      <c r="J4" s="21">
        <f>VLOOKUP(B4,RMS!B:E,4,FALSE)</f>
        <v>400296.56703589699</v>
      </c>
      <c r="K4" s="22">
        <f t="shared" ref="K4:K40" si="1">E4-I4</f>
        <v>-0.71579401707276702</v>
      </c>
      <c r="L4" s="22">
        <f t="shared" ref="L4:L40" si="2">G4-J4</f>
        <v>-2.8358970885165036E-3</v>
      </c>
    </row>
    <row r="5" spans="1:13" x14ac:dyDescent="0.15">
      <c r="A5" s="41"/>
      <c r="B5" s="12">
        <v>13</v>
      </c>
      <c r="C5" s="38" t="s">
        <v>7</v>
      </c>
      <c r="D5" s="38"/>
      <c r="E5" s="15">
        <f>VLOOKUP(C5,RA!B8:D40,3,0)</f>
        <v>72205.354999999996</v>
      </c>
      <c r="F5" s="25">
        <f>VLOOKUP(C5,RA!B9:I44,8,0)</f>
        <v>17915.563900000001</v>
      </c>
      <c r="G5" s="16">
        <f t="shared" si="0"/>
        <v>54289.791099999995</v>
      </c>
      <c r="H5" s="27">
        <f>RA!J9</f>
        <v>24.8119601378596</v>
      </c>
      <c r="I5" s="20">
        <f>VLOOKUP(B5,RMS!B:D,3,FALSE)</f>
        <v>72205.388835488993</v>
      </c>
      <c r="J5" s="21">
        <f>VLOOKUP(B5,RMS!B:E,4,FALSE)</f>
        <v>54289.785201134597</v>
      </c>
      <c r="K5" s="22">
        <f t="shared" si="1"/>
        <v>-3.3835488997283392E-2</v>
      </c>
      <c r="L5" s="22">
        <f t="shared" si="2"/>
        <v>5.8988653981941752E-3</v>
      </c>
      <c r="M5" s="36"/>
    </row>
    <row r="6" spans="1:13" x14ac:dyDescent="0.15">
      <c r="A6" s="41"/>
      <c r="B6" s="12">
        <v>14</v>
      </c>
      <c r="C6" s="38" t="s">
        <v>8</v>
      </c>
      <c r="D6" s="38"/>
      <c r="E6" s="15">
        <f>VLOOKUP(C6,RA!B10:D41,3,0)</f>
        <v>93106.599499999997</v>
      </c>
      <c r="F6" s="25">
        <f>VLOOKUP(C6,RA!B10:I45,8,0)</f>
        <v>25540.695599999999</v>
      </c>
      <c r="G6" s="16">
        <f t="shared" si="0"/>
        <v>67565.903900000005</v>
      </c>
      <c r="H6" s="27">
        <f>RA!J10</f>
        <v>27.431670512249799</v>
      </c>
      <c r="I6" s="20">
        <f>VLOOKUP(B6,RMS!B:D,3,FALSE)</f>
        <v>93108.444854700894</v>
      </c>
      <c r="J6" s="21">
        <f>VLOOKUP(B6,RMS!B:E,4,FALSE)</f>
        <v>67565.903926495695</v>
      </c>
      <c r="K6" s="22">
        <f t="shared" si="1"/>
        <v>-1.8453547008975875</v>
      </c>
      <c r="L6" s="22">
        <f t="shared" si="2"/>
        <v>-2.6495690690353513E-5</v>
      </c>
      <c r="M6" s="36"/>
    </row>
    <row r="7" spans="1:13" x14ac:dyDescent="0.15">
      <c r="A7" s="41"/>
      <c r="B7" s="12">
        <v>15</v>
      </c>
      <c r="C7" s="38" t="s">
        <v>9</v>
      </c>
      <c r="D7" s="38"/>
      <c r="E7" s="15">
        <f>VLOOKUP(C7,RA!B10:D42,3,0)</f>
        <v>50229.654900000001</v>
      </c>
      <c r="F7" s="25">
        <f>VLOOKUP(C7,RA!B11:I46,8,0)</f>
        <v>12801.248799999999</v>
      </c>
      <c r="G7" s="16">
        <f t="shared" si="0"/>
        <v>37428.4061</v>
      </c>
      <c r="H7" s="27">
        <f>RA!J11</f>
        <v>25.4854404743282</v>
      </c>
      <c r="I7" s="20">
        <f>VLOOKUP(B7,RMS!B:D,3,FALSE)</f>
        <v>50229.696941880298</v>
      </c>
      <c r="J7" s="21">
        <f>VLOOKUP(B7,RMS!B:E,4,FALSE)</f>
        <v>37428.406164102598</v>
      </c>
      <c r="K7" s="22">
        <f t="shared" si="1"/>
        <v>-4.2041880296892487E-2</v>
      </c>
      <c r="L7" s="22">
        <f t="shared" si="2"/>
        <v>-6.4102598116733134E-5</v>
      </c>
      <c r="M7" s="36"/>
    </row>
    <row r="8" spans="1:13" x14ac:dyDescent="0.15">
      <c r="A8" s="41"/>
      <c r="B8" s="12">
        <v>16</v>
      </c>
      <c r="C8" s="38" t="s">
        <v>10</v>
      </c>
      <c r="D8" s="38"/>
      <c r="E8" s="15">
        <f>VLOOKUP(C8,RA!B12:D43,3,0)</f>
        <v>186034.5287</v>
      </c>
      <c r="F8" s="25">
        <f>VLOOKUP(C8,RA!B12:I47,8,0)</f>
        <v>26127.531200000001</v>
      </c>
      <c r="G8" s="16">
        <f t="shared" si="0"/>
        <v>159906.9975</v>
      </c>
      <c r="H8" s="27">
        <f>RA!J12</f>
        <v>14.0444525984385</v>
      </c>
      <c r="I8" s="20">
        <f>VLOOKUP(B8,RMS!B:D,3,FALSE)</f>
        <v>186034.52625384601</v>
      </c>
      <c r="J8" s="21">
        <f>VLOOKUP(B8,RMS!B:E,4,FALSE)</f>
        <v>159906.98772222199</v>
      </c>
      <c r="K8" s="22">
        <f t="shared" si="1"/>
        <v>2.4461539869662374E-3</v>
      </c>
      <c r="L8" s="22">
        <f t="shared" si="2"/>
        <v>9.7777780028991401E-3</v>
      </c>
      <c r="M8" s="36"/>
    </row>
    <row r="9" spans="1:13" x14ac:dyDescent="0.15">
      <c r="A9" s="41"/>
      <c r="B9" s="12">
        <v>17</v>
      </c>
      <c r="C9" s="38" t="s">
        <v>11</v>
      </c>
      <c r="D9" s="38"/>
      <c r="E9" s="15">
        <f>VLOOKUP(C9,RA!B12:D44,3,0)</f>
        <v>242039.39</v>
      </c>
      <c r="F9" s="25">
        <f>VLOOKUP(C9,RA!B13:I48,8,0)</f>
        <v>60092.714999999997</v>
      </c>
      <c r="G9" s="16">
        <f t="shared" si="0"/>
        <v>181946.67500000002</v>
      </c>
      <c r="H9" s="27">
        <f>RA!J13</f>
        <v>24.8276592500089</v>
      </c>
      <c r="I9" s="20">
        <f>VLOOKUP(B9,RMS!B:D,3,FALSE)</f>
        <v>242039.60952051301</v>
      </c>
      <c r="J9" s="21">
        <f>VLOOKUP(B9,RMS!B:E,4,FALSE)</f>
        <v>181946.67513931601</v>
      </c>
      <c r="K9" s="22">
        <f t="shared" si="1"/>
        <v>-0.2195205129974056</v>
      </c>
      <c r="L9" s="22">
        <f t="shared" si="2"/>
        <v>-1.3931599096395075E-4</v>
      </c>
      <c r="M9" s="36"/>
    </row>
    <row r="10" spans="1:13" x14ac:dyDescent="0.15">
      <c r="A10" s="41"/>
      <c r="B10" s="12">
        <v>18</v>
      </c>
      <c r="C10" s="38" t="s">
        <v>12</v>
      </c>
      <c r="D10" s="38"/>
      <c r="E10" s="15">
        <f>VLOOKUP(C10,RA!B14:D45,3,0)</f>
        <v>143809.35200000001</v>
      </c>
      <c r="F10" s="25">
        <f>VLOOKUP(C10,RA!B14:I49,8,0)</f>
        <v>29050.404900000001</v>
      </c>
      <c r="G10" s="16">
        <f t="shared" si="0"/>
        <v>114758.94710000002</v>
      </c>
      <c r="H10" s="27">
        <f>RA!J14</f>
        <v>20.2006368125489</v>
      </c>
      <c r="I10" s="20">
        <f>VLOOKUP(B10,RMS!B:D,3,FALSE)</f>
        <v>143809.33995128199</v>
      </c>
      <c r="J10" s="21">
        <f>VLOOKUP(B10,RMS!B:E,4,FALSE)</f>
        <v>114758.94756153801</v>
      </c>
      <c r="K10" s="22">
        <f t="shared" si="1"/>
        <v>1.2048718024743721E-2</v>
      </c>
      <c r="L10" s="22">
        <f t="shared" si="2"/>
        <v>-4.6153798757586628E-4</v>
      </c>
      <c r="M10" s="36"/>
    </row>
    <row r="11" spans="1:13" x14ac:dyDescent="0.15">
      <c r="A11" s="41"/>
      <c r="B11" s="12">
        <v>19</v>
      </c>
      <c r="C11" s="38" t="s">
        <v>13</v>
      </c>
      <c r="D11" s="38"/>
      <c r="E11" s="15">
        <f>VLOOKUP(C11,RA!B14:D46,3,0)</f>
        <v>98745.0625</v>
      </c>
      <c r="F11" s="25">
        <f>VLOOKUP(C11,RA!B15:I50,8,0)</f>
        <v>7371.7655999999997</v>
      </c>
      <c r="G11" s="16">
        <f t="shared" si="0"/>
        <v>91373.296900000001</v>
      </c>
      <c r="H11" s="27">
        <f>RA!J15</f>
        <v>7.46545236122566</v>
      </c>
      <c r="I11" s="20">
        <f>VLOOKUP(B11,RMS!B:D,3,FALSE)</f>
        <v>98745.099915384606</v>
      </c>
      <c r="J11" s="21">
        <f>VLOOKUP(B11,RMS!B:E,4,FALSE)</f>
        <v>91373.298584615404</v>
      </c>
      <c r="K11" s="22">
        <f t="shared" si="1"/>
        <v>-3.7415384605992585E-2</v>
      </c>
      <c r="L11" s="22">
        <f t="shared" si="2"/>
        <v>-1.6846154030645266E-3</v>
      </c>
      <c r="M11" s="36"/>
    </row>
    <row r="12" spans="1:13" x14ac:dyDescent="0.15">
      <c r="A12" s="41"/>
      <c r="B12" s="12">
        <v>21</v>
      </c>
      <c r="C12" s="38" t="s">
        <v>14</v>
      </c>
      <c r="D12" s="38"/>
      <c r="E12" s="15">
        <f>VLOOKUP(C12,RA!B16:D47,3,0)</f>
        <v>646788.19350000005</v>
      </c>
      <c r="F12" s="25">
        <f>VLOOKUP(C12,RA!B16:I51,8,0)</f>
        <v>31979.114399999999</v>
      </c>
      <c r="G12" s="16">
        <f t="shared" si="0"/>
        <v>614809.07910000009</v>
      </c>
      <c r="H12" s="27">
        <f>RA!J16</f>
        <v>4.9442947044147001</v>
      </c>
      <c r="I12" s="20">
        <f>VLOOKUP(B12,RMS!B:D,3,FALSE)</f>
        <v>646787.90090000001</v>
      </c>
      <c r="J12" s="21">
        <f>VLOOKUP(B12,RMS!B:E,4,FALSE)</f>
        <v>614809.07909999997</v>
      </c>
      <c r="K12" s="22">
        <f t="shared" si="1"/>
        <v>0.29260000004433095</v>
      </c>
      <c r="L12" s="22">
        <f t="shared" si="2"/>
        <v>0</v>
      </c>
      <c r="M12" s="36"/>
    </row>
    <row r="13" spans="1:13" x14ac:dyDescent="0.15">
      <c r="A13" s="41"/>
      <c r="B13" s="12">
        <v>22</v>
      </c>
      <c r="C13" s="38" t="s">
        <v>15</v>
      </c>
      <c r="D13" s="38"/>
      <c r="E13" s="15">
        <f>VLOOKUP(C13,RA!B16:D48,3,0)</f>
        <v>373838.25839999999</v>
      </c>
      <c r="F13" s="25">
        <f>VLOOKUP(C13,RA!B17:I52,8,0)</f>
        <v>37619.8681</v>
      </c>
      <c r="G13" s="16">
        <f t="shared" si="0"/>
        <v>336218.39029999997</v>
      </c>
      <c r="H13" s="27">
        <f>RA!J17</f>
        <v>10.0631402096217</v>
      </c>
      <c r="I13" s="20">
        <f>VLOOKUP(B13,RMS!B:D,3,FALSE)</f>
        <v>373838.303716239</v>
      </c>
      <c r="J13" s="21">
        <f>VLOOKUP(B13,RMS!B:E,4,FALSE)</f>
        <v>336218.39035213698</v>
      </c>
      <c r="K13" s="22">
        <f t="shared" si="1"/>
        <v>-4.5316239004023373E-2</v>
      </c>
      <c r="L13" s="22">
        <f t="shared" si="2"/>
        <v>-5.2137009333819151E-5</v>
      </c>
      <c r="M13" s="36"/>
    </row>
    <row r="14" spans="1:13" x14ac:dyDescent="0.15">
      <c r="A14" s="41"/>
      <c r="B14" s="12">
        <v>23</v>
      </c>
      <c r="C14" s="38" t="s">
        <v>16</v>
      </c>
      <c r="D14" s="38"/>
      <c r="E14" s="15">
        <f>VLOOKUP(C14,RA!B18:D49,3,0)</f>
        <v>1111508.6237999999</v>
      </c>
      <c r="F14" s="25">
        <f>VLOOKUP(C14,RA!B18:I53,8,0)</f>
        <v>189316.99189999999</v>
      </c>
      <c r="G14" s="16">
        <f t="shared" si="0"/>
        <v>922191.63189999992</v>
      </c>
      <c r="H14" s="27">
        <f>RA!J18</f>
        <v>17.032435722609801</v>
      </c>
      <c r="I14" s="20">
        <f>VLOOKUP(B14,RMS!B:D,3,FALSE)</f>
        <v>1111508.94602564</v>
      </c>
      <c r="J14" s="21">
        <f>VLOOKUP(B14,RMS!B:E,4,FALSE)</f>
        <v>922191.64217948704</v>
      </c>
      <c r="K14" s="22">
        <f t="shared" si="1"/>
        <v>-0.32222564006224275</v>
      </c>
      <c r="L14" s="22">
        <f t="shared" si="2"/>
        <v>-1.0279487119987607E-2</v>
      </c>
      <c r="M14" s="36"/>
    </row>
    <row r="15" spans="1:13" x14ac:dyDescent="0.15">
      <c r="A15" s="41"/>
      <c r="B15" s="12">
        <v>24</v>
      </c>
      <c r="C15" s="38" t="s">
        <v>17</v>
      </c>
      <c r="D15" s="38"/>
      <c r="E15" s="15">
        <f>VLOOKUP(C15,RA!B18:D50,3,0)</f>
        <v>394851.81040000002</v>
      </c>
      <c r="F15" s="25">
        <f>VLOOKUP(C15,RA!B19:I54,8,0)</f>
        <v>42756.359600000003</v>
      </c>
      <c r="G15" s="16">
        <f t="shared" si="0"/>
        <v>352095.45079999999</v>
      </c>
      <c r="H15" s="27">
        <f>RA!J19</f>
        <v>10.828457277854699</v>
      </c>
      <c r="I15" s="20">
        <f>VLOOKUP(B15,RMS!B:D,3,FALSE)</f>
        <v>394851.785210256</v>
      </c>
      <c r="J15" s="21">
        <f>VLOOKUP(B15,RMS!B:E,4,FALSE)</f>
        <v>352095.451202564</v>
      </c>
      <c r="K15" s="22">
        <f t="shared" si="1"/>
        <v>2.5189744017552584E-2</v>
      </c>
      <c r="L15" s="22">
        <f t="shared" si="2"/>
        <v>-4.0256400825455785E-4</v>
      </c>
      <c r="M15" s="36"/>
    </row>
    <row r="16" spans="1:13" x14ac:dyDescent="0.15">
      <c r="A16" s="41"/>
      <c r="B16" s="12">
        <v>25</v>
      </c>
      <c r="C16" s="38" t="s">
        <v>18</v>
      </c>
      <c r="D16" s="38"/>
      <c r="E16" s="15">
        <f>VLOOKUP(C16,RA!B20:D51,3,0)</f>
        <v>798152.07510000002</v>
      </c>
      <c r="F16" s="25">
        <f>VLOOKUP(C16,RA!B20:I55,8,0)</f>
        <v>65402.478499999997</v>
      </c>
      <c r="G16" s="16">
        <f t="shared" si="0"/>
        <v>732749.59660000005</v>
      </c>
      <c r="H16" s="27">
        <f>RA!J20</f>
        <v>8.1942377324278404</v>
      </c>
      <c r="I16" s="20">
        <f>VLOOKUP(B16,RMS!B:D,3,FALSE)</f>
        <v>798151.95649999997</v>
      </c>
      <c r="J16" s="21">
        <f>VLOOKUP(B16,RMS!B:E,4,FALSE)</f>
        <v>732749.59660000005</v>
      </c>
      <c r="K16" s="22">
        <f t="shared" si="1"/>
        <v>0.11860000004526228</v>
      </c>
      <c r="L16" s="22">
        <f t="shared" si="2"/>
        <v>0</v>
      </c>
      <c r="M16" s="36"/>
    </row>
    <row r="17" spans="1:13" x14ac:dyDescent="0.15">
      <c r="A17" s="41"/>
      <c r="B17" s="12">
        <v>26</v>
      </c>
      <c r="C17" s="38" t="s">
        <v>19</v>
      </c>
      <c r="D17" s="38"/>
      <c r="E17" s="15">
        <f>VLOOKUP(C17,RA!B20:D52,3,0)</f>
        <v>307804.43430000002</v>
      </c>
      <c r="F17" s="25">
        <f>VLOOKUP(C17,RA!B21:I56,8,0)</f>
        <v>28030.891899999999</v>
      </c>
      <c r="G17" s="16">
        <f t="shared" si="0"/>
        <v>279773.54240000003</v>
      </c>
      <c r="H17" s="27">
        <f>RA!J21</f>
        <v>9.1067212737682102</v>
      </c>
      <c r="I17" s="20">
        <f>VLOOKUP(B17,RMS!B:D,3,FALSE)</f>
        <v>307804.09647964599</v>
      </c>
      <c r="J17" s="21">
        <f>VLOOKUP(B17,RMS!B:E,4,FALSE)</f>
        <v>279773.54250973498</v>
      </c>
      <c r="K17" s="22">
        <f t="shared" si="1"/>
        <v>0.33782035403419286</v>
      </c>
      <c r="L17" s="22">
        <f t="shared" si="2"/>
        <v>-1.0973494499921799E-4</v>
      </c>
      <c r="M17" s="36"/>
    </row>
    <row r="18" spans="1:13" x14ac:dyDescent="0.15">
      <c r="A18" s="41"/>
      <c r="B18" s="12">
        <v>27</v>
      </c>
      <c r="C18" s="38" t="s">
        <v>20</v>
      </c>
      <c r="D18" s="38"/>
      <c r="E18" s="15">
        <f>VLOOKUP(C18,RA!B22:D53,3,0)</f>
        <v>874553.10389999999</v>
      </c>
      <c r="F18" s="25">
        <f>VLOOKUP(C18,RA!B22:I57,8,0)</f>
        <v>99338.342300000004</v>
      </c>
      <c r="G18" s="16">
        <f t="shared" si="0"/>
        <v>775214.76159999997</v>
      </c>
      <c r="H18" s="27">
        <f>RA!J22</f>
        <v>11.3587547579454</v>
      </c>
      <c r="I18" s="20">
        <f>VLOOKUP(B18,RMS!B:D,3,FALSE)</f>
        <v>874553.17330000002</v>
      </c>
      <c r="J18" s="21">
        <f>VLOOKUP(B18,RMS!B:E,4,FALSE)</f>
        <v>775214.76170000003</v>
      </c>
      <c r="K18" s="22">
        <f t="shared" si="1"/>
        <v>-6.9400000036694109E-2</v>
      </c>
      <c r="L18" s="22">
        <f t="shared" si="2"/>
        <v>-1.0000006295740604E-4</v>
      </c>
      <c r="M18" s="36"/>
    </row>
    <row r="19" spans="1:13" x14ac:dyDescent="0.15">
      <c r="A19" s="41"/>
      <c r="B19" s="12">
        <v>29</v>
      </c>
      <c r="C19" s="38" t="s">
        <v>21</v>
      </c>
      <c r="D19" s="38"/>
      <c r="E19" s="15">
        <f>VLOOKUP(C19,RA!B22:D54,3,0)</f>
        <v>2120578.7675000001</v>
      </c>
      <c r="F19" s="25">
        <f>VLOOKUP(C19,RA!B23:I58,8,0)</f>
        <v>237636.15</v>
      </c>
      <c r="G19" s="16">
        <f t="shared" si="0"/>
        <v>1882942.6175000002</v>
      </c>
      <c r="H19" s="27">
        <f>RA!J23</f>
        <v>11.206193028149301</v>
      </c>
      <c r="I19" s="20">
        <f>VLOOKUP(B19,RMS!B:D,3,FALSE)</f>
        <v>2120579.85601197</v>
      </c>
      <c r="J19" s="21">
        <f>VLOOKUP(B19,RMS!B:E,4,FALSE)</f>
        <v>1882942.65348889</v>
      </c>
      <c r="K19" s="22">
        <f t="shared" si="1"/>
        <v>-1.0885119698941708</v>
      </c>
      <c r="L19" s="22">
        <f t="shared" si="2"/>
        <v>-3.5988889867439866E-2</v>
      </c>
      <c r="M19" s="36"/>
    </row>
    <row r="20" spans="1:13" x14ac:dyDescent="0.15">
      <c r="A20" s="41"/>
      <c r="B20" s="12">
        <v>31</v>
      </c>
      <c r="C20" s="38" t="s">
        <v>22</v>
      </c>
      <c r="D20" s="38"/>
      <c r="E20" s="15">
        <f>VLOOKUP(C20,RA!B24:D55,3,0)</f>
        <v>199681.8279</v>
      </c>
      <c r="F20" s="25">
        <f>VLOOKUP(C20,RA!B24:I59,8,0)</f>
        <v>38110.2474</v>
      </c>
      <c r="G20" s="16">
        <f t="shared" si="0"/>
        <v>161571.58050000001</v>
      </c>
      <c r="H20" s="27">
        <f>RA!J24</f>
        <v>19.085486045873701</v>
      </c>
      <c r="I20" s="20">
        <f>VLOOKUP(B20,RMS!B:D,3,FALSE)</f>
        <v>199681.803073769</v>
      </c>
      <c r="J20" s="21">
        <f>VLOOKUP(B20,RMS!B:E,4,FALSE)</f>
        <v>161571.57524258501</v>
      </c>
      <c r="K20" s="22">
        <f t="shared" si="1"/>
        <v>2.4826231005135924E-2</v>
      </c>
      <c r="L20" s="22">
        <f t="shared" si="2"/>
        <v>5.2574150031432509E-3</v>
      </c>
      <c r="M20" s="36"/>
    </row>
    <row r="21" spans="1:13" x14ac:dyDescent="0.15">
      <c r="A21" s="41"/>
      <c r="B21" s="12">
        <v>32</v>
      </c>
      <c r="C21" s="38" t="s">
        <v>23</v>
      </c>
      <c r="D21" s="38"/>
      <c r="E21" s="15">
        <f>VLOOKUP(C21,RA!B24:D56,3,0)</f>
        <v>216500.003</v>
      </c>
      <c r="F21" s="25">
        <f>VLOOKUP(C21,RA!B25:I60,8,0)</f>
        <v>17848.1077</v>
      </c>
      <c r="G21" s="16">
        <f t="shared" si="0"/>
        <v>198651.8953</v>
      </c>
      <c r="H21" s="27">
        <f>RA!J25</f>
        <v>8.2439295393450909</v>
      </c>
      <c r="I21" s="20">
        <f>VLOOKUP(B21,RMS!B:D,3,FALSE)</f>
        <v>216500.00719671001</v>
      </c>
      <c r="J21" s="21">
        <f>VLOOKUP(B21,RMS!B:E,4,FALSE)</f>
        <v>198651.89636705499</v>
      </c>
      <c r="K21" s="22">
        <f t="shared" si="1"/>
        <v>-4.1967100114561617E-3</v>
      </c>
      <c r="L21" s="22">
        <f t="shared" si="2"/>
        <v>-1.0670549818314612E-3</v>
      </c>
      <c r="M21" s="36"/>
    </row>
    <row r="22" spans="1:13" x14ac:dyDescent="0.15">
      <c r="A22" s="41"/>
      <c r="B22" s="12">
        <v>33</v>
      </c>
      <c r="C22" s="38" t="s">
        <v>24</v>
      </c>
      <c r="D22" s="38"/>
      <c r="E22" s="15">
        <f>VLOOKUP(C22,RA!B26:D57,3,0)</f>
        <v>456140.37770000001</v>
      </c>
      <c r="F22" s="25">
        <f>VLOOKUP(C22,RA!B26:I61,8,0)</f>
        <v>89572.340200000006</v>
      </c>
      <c r="G22" s="16">
        <f t="shared" si="0"/>
        <v>366568.03749999998</v>
      </c>
      <c r="H22" s="27">
        <f>RA!J26</f>
        <v>19.637011889114302</v>
      </c>
      <c r="I22" s="20">
        <f>VLOOKUP(B22,RMS!B:D,3,FALSE)</f>
        <v>456140.38590583898</v>
      </c>
      <c r="J22" s="21">
        <f>VLOOKUP(B22,RMS!B:E,4,FALSE)</f>
        <v>366568.03429611301</v>
      </c>
      <c r="K22" s="22">
        <f t="shared" si="1"/>
        <v>-8.205838967114687E-3</v>
      </c>
      <c r="L22" s="22">
        <f t="shared" si="2"/>
        <v>3.203886968549341E-3</v>
      </c>
      <c r="M22" s="36"/>
    </row>
    <row r="23" spans="1:13" x14ac:dyDescent="0.15">
      <c r="A23" s="41"/>
      <c r="B23" s="12">
        <v>34</v>
      </c>
      <c r="C23" s="38" t="s">
        <v>25</v>
      </c>
      <c r="D23" s="38"/>
      <c r="E23" s="15">
        <f>VLOOKUP(C23,RA!B26:D58,3,0)</f>
        <v>177736.38680000001</v>
      </c>
      <c r="F23" s="25">
        <f>VLOOKUP(C23,RA!B27:I62,8,0)</f>
        <v>54994.976999999999</v>
      </c>
      <c r="G23" s="16">
        <f t="shared" si="0"/>
        <v>122741.40980000001</v>
      </c>
      <c r="H23" s="27">
        <f>RA!J27</f>
        <v>30.9418785821745</v>
      </c>
      <c r="I23" s="20">
        <f>VLOOKUP(B23,RMS!B:D,3,FALSE)</f>
        <v>177736.32841229899</v>
      </c>
      <c r="J23" s="21">
        <f>VLOOKUP(B23,RMS!B:E,4,FALSE)</f>
        <v>122741.418939318</v>
      </c>
      <c r="K23" s="22">
        <f t="shared" si="1"/>
        <v>5.8387701021274552E-2</v>
      </c>
      <c r="L23" s="22">
        <f t="shared" si="2"/>
        <v>-9.1393179900478572E-3</v>
      </c>
      <c r="M23" s="36"/>
    </row>
    <row r="24" spans="1:13" x14ac:dyDescent="0.15">
      <c r="A24" s="41"/>
      <c r="B24" s="12">
        <v>35</v>
      </c>
      <c r="C24" s="38" t="s">
        <v>26</v>
      </c>
      <c r="D24" s="38"/>
      <c r="E24" s="15">
        <f>VLOOKUP(C24,RA!B28:D59,3,0)</f>
        <v>837785.98589999997</v>
      </c>
      <c r="F24" s="25">
        <f>VLOOKUP(C24,RA!B28:I63,8,0)</f>
        <v>33699.1777</v>
      </c>
      <c r="G24" s="16">
        <f t="shared" si="0"/>
        <v>804086.80819999997</v>
      </c>
      <c r="H24" s="27">
        <f>RA!J28</f>
        <v>4.0224088570541499</v>
      </c>
      <c r="I24" s="20">
        <f>VLOOKUP(B24,RMS!B:D,3,FALSE)</f>
        <v>837785.98260531004</v>
      </c>
      <c r="J24" s="21">
        <f>VLOOKUP(B24,RMS!B:E,4,FALSE)</f>
        <v>804086.80391327397</v>
      </c>
      <c r="K24" s="22">
        <f t="shared" si="1"/>
        <v>3.2946899300441146E-3</v>
      </c>
      <c r="L24" s="22">
        <f t="shared" si="2"/>
        <v>4.2867260053753853E-3</v>
      </c>
      <c r="M24" s="36"/>
    </row>
    <row r="25" spans="1:13" x14ac:dyDescent="0.15">
      <c r="A25" s="41"/>
      <c r="B25" s="12">
        <v>36</v>
      </c>
      <c r="C25" s="38" t="s">
        <v>27</v>
      </c>
      <c r="D25" s="38"/>
      <c r="E25" s="15">
        <f>VLOOKUP(C25,RA!B28:D60,3,0)</f>
        <v>611654.25199999998</v>
      </c>
      <c r="F25" s="25">
        <f>VLOOKUP(C25,RA!B29:I64,8,0)</f>
        <v>85904.477700000003</v>
      </c>
      <c r="G25" s="16">
        <f t="shared" si="0"/>
        <v>525749.77429999993</v>
      </c>
      <c r="H25" s="27">
        <f>RA!J29</f>
        <v>14.0446138352031</v>
      </c>
      <c r="I25" s="20">
        <f>VLOOKUP(B25,RMS!B:D,3,FALSE)</f>
        <v>611654.24872035405</v>
      </c>
      <c r="J25" s="21">
        <f>VLOOKUP(B25,RMS!B:E,4,FALSE)</f>
        <v>525749.77926022501</v>
      </c>
      <c r="K25" s="22">
        <f t="shared" si="1"/>
        <v>3.2796459272503853E-3</v>
      </c>
      <c r="L25" s="22">
        <f t="shared" si="2"/>
        <v>-4.960225080139935E-3</v>
      </c>
      <c r="M25" s="36"/>
    </row>
    <row r="26" spans="1:13" x14ac:dyDescent="0.15">
      <c r="A26" s="41"/>
      <c r="B26" s="12">
        <v>37</v>
      </c>
      <c r="C26" s="38" t="s">
        <v>28</v>
      </c>
      <c r="D26" s="38"/>
      <c r="E26" s="15">
        <f>VLOOKUP(C26,RA!B30:D61,3,0)</f>
        <v>811683.71680000005</v>
      </c>
      <c r="F26" s="25">
        <f>VLOOKUP(C26,RA!B30:I65,8,0)</f>
        <v>89549.345600000001</v>
      </c>
      <c r="G26" s="16">
        <f t="shared" si="0"/>
        <v>722134.37120000005</v>
      </c>
      <c r="H26" s="27">
        <f>RA!J30</f>
        <v>11.032541832062501</v>
      </c>
      <c r="I26" s="20">
        <f>VLOOKUP(B26,RMS!B:D,3,FALSE)</f>
        <v>811683.71056194697</v>
      </c>
      <c r="J26" s="21">
        <f>VLOOKUP(B26,RMS!B:E,4,FALSE)</f>
        <v>722134.36568775005</v>
      </c>
      <c r="K26" s="22">
        <f t="shared" si="1"/>
        <v>6.2380530871450901E-3</v>
      </c>
      <c r="L26" s="22">
        <f t="shared" si="2"/>
        <v>5.5122500052675605E-3</v>
      </c>
      <c r="M26" s="36"/>
    </row>
    <row r="27" spans="1:13" x14ac:dyDescent="0.15">
      <c r="A27" s="41"/>
      <c r="B27" s="12">
        <v>38</v>
      </c>
      <c r="C27" s="38" t="s">
        <v>29</v>
      </c>
      <c r="D27" s="38"/>
      <c r="E27" s="15">
        <f>VLOOKUP(C27,RA!B30:D62,3,0)</f>
        <v>840849.33649999998</v>
      </c>
      <c r="F27" s="25">
        <f>VLOOKUP(C27,RA!B31:I66,8,0)</f>
        <v>16152.8254</v>
      </c>
      <c r="G27" s="16">
        <f t="shared" si="0"/>
        <v>824696.5111</v>
      </c>
      <c r="H27" s="27">
        <f>RA!J31</f>
        <v>1.9210130398907701</v>
      </c>
      <c r="I27" s="20">
        <f>VLOOKUP(B27,RMS!B:D,3,FALSE)</f>
        <v>840849.29599999997</v>
      </c>
      <c r="J27" s="21">
        <f>VLOOKUP(B27,RMS!B:E,4,FALSE)</f>
        <v>824696.51969999995</v>
      </c>
      <c r="K27" s="22">
        <f t="shared" si="1"/>
        <v>4.0500000002793968E-2</v>
      </c>
      <c r="L27" s="22">
        <f t="shared" si="2"/>
        <v>-8.5999999428167939E-3</v>
      </c>
      <c r="M27" s="36"/>
    </row>
    <row r="28" spans="1:13" x14ac:dyDescent="0.15">
      <c r="A28" s="41"/>
      <c r="B28" s="12">
        <v>39</v>
      </c>
      <c r="C28" s="38" t="s">
        <v>30</v>
      </c>
      <c r="D28" s="38"/>
      <c r="E28" s="15">
        <f>VLOOKUP(C28,RA!B32:D63,3,0)</f>
        <v>96706.806599999996</v>
      </c>
      <c r="F28" s="25">
        <f>VLOOKUP(C28,RA!B32:I67,8,0)</f>
        <v>26868.244500000001</v>
      </c>
      <c r="G28" s="16">
        <f t="shared" si="0"/>
        <v>69838.562099999996</v>
      </c>
      <c r="H28" s="27">
        <f>RA!J32</f>
        <v>27.783198974952001</v>
      </c>
      <c r="I28" s="20">
        <f>VLOOKUP(B28,RMS!B:D,3,FALSE)</f>
        <v>96706.762494266703</v>
      </c>
      <c r="J28" s="21">
        <f>VLOOKUP(B28,RMS!B:E,4,FALSE)</f>
        <v>69838.549227867406</v>
      </c>
      <c r="K28" s="22">
        <f t="shared" si="1"/>
        <v>4.4105733293690719E-2</v>
      </c>
      <c r="L28" s="22">
        <f t="shared" si="2"/>
        <v>1.2872132589109242E-2</v>
      </c>
      <c r="M28" s="36"/>
    </row>
    <row r="29" spans="1:13" x14ac:dyDescent="0.15">
      <c r="A29" s="41"/>
      <c r="B29" s="12">
        <v>40</v>
      </c>
      <c r="C29" s="38" t="s">
        <v>31</v>
      </c>
      <c r="D29" s="38"/>
      <c r="E29" s="15">
        <f>VLOOKUP(C29,RA!B32:D64,3,0)</f>
        <v>0</v>
      </c>
      <c r="F29" s="25">
        <f>VLOOKUP(C29,RA!B33:I68,8,0)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6"/>
    </row>
    <row r="30" spans="1:13" x14ac:dyDescent="0.15">
      <c r="A30" s="41"/>
      <c r="B30" s="12">
        <v>41</v>
      </c>
      <c r="C30" s="38" t="s">
        <v>36</v>
      </c>
      <c r="D30" s="38"/>
      <c r="E30" s="15">
        <f>VLOOKUP(C30,RA!B34:D65,3,0)</f>
        <v>0</v>
      </c>
      <c r="F30" s="25">
        <f>VLOOKUP(C30,RA!B34:I69,8,0)</f>
        <v>0</v>
      </c>
      <c r="G30" s="16">
        <f t="shared" si="0"/>
        <v>0</v>
      </c>
      <c r="H30" s="27">
        <f>RA!J34</f>
        <v>0</v>
      </c>
      <c r="I30" s="20">
        <v>0</v>
      </c>
      <c r="J30" s="21">
        <v>0</v>
      </c>
      <c r="K30" s="22">
        <f t="shared" si="1"/>
        <v>0</v>
      </c>
      <c r="L30" s="22">
        <f t="shared" si="2"/>
        <v>0</v>
      </c>
      <c r="M30" s="36"/>
    </row>
    <row r="31" spans="1:13" x14ac:dyDescent="0.15">
      <c r="A31" s="41"/>
      <c r="B31" s="12">
        <v>42</v>
      </c>
      <c r="C31" s="38" t="s">
        <v>32</v>
      </c>
      <c r="D31" s="38"/>
      <c r="E31" s="15">
        <f>VLOOKUP(C31,RA!B34:D66,3,0)</f>
        <v>121310.632</v>
      </c>
      <c r="F31" s="25">
        <f>VLOOKUP(C31,RA!B35:I70,8,0)</f>
        <v>10847.3071</v>
      </c>
      <c r="G31" s="16">
        <f t="shared" si="0"/>
        <v>110463.32489999999</v>
      </c>
      <c r="H31" s="27">
        <f>RA!J35</f>
        <v>8.9417612629369501</v>
      </c>
      <c r="I31" s="20">
        <f>VLOOKUP(B31,RMS!B:D,3,FALSE)</f>
        <v>121310.6314</v>
      </c>
      <c r="J31" s="21">
        <f>VLOOKUP(B31,RMS!B:E,4,FALSE)</f>
        <v>110463.32120000001</v>
      </c>
      <c r="K31" s="22">
        <f t="shared" si="1"/>
        <v>5.9999999939464033E-4</v>
      </c>
      <c r="L31" s="22">
        <f t="shared" si="2"/>
        <v>3.6999999865656719E-3</v>
      </c>
      <c r="M31" s="36"/>
    </row>
    <row r="32" spans="1:13" x14ac:dyDescent="0.15">
      <c r="A32" s="41"/>
      <c r="B32" s="12">
        <v>71</v>
      </c>
      <c r="C32" s="38" t="s">
        <v>37</v>
      </c>
      <c r="D32" s="38"/>
      <c r="E32" s="15">
        <f>VLOOKUP(C32,RA!B36:D67,3,0)</f>
        <v>0</v>
      </c>
      <c r="F32" s="25">
        <f>VLOOKUP(C32,RA!B36:I71,8,0)</f>
        <v>0</v>
      </c>
      <c r="G32" s="16">
        <f t="shared" si="0"/>
        <v>0</v>
      </c>
      <c r="H32" s="27">
        <f>RA!J36</f>
        <v>0</v>
      </c>
      <c r="I32" s="20">
        <v>0</v>
      </c>
      <c r="J32" s="21">
        <v>0</v>
      </c>
      <c r="K32" s="22">
        <f t="shared" si="1"/>
        <v>0</v>
      </c>
      <c r="L32" s="22">
        <f t="shared" si="2"/>
        <v>0</v>
      </c>
      <c r="M32" s="36"/>
    </row>
    <row r="33" spans="1:13" x14ac:dyDescent="0.15">
      <c r="A33" s="41"/>
      <c r="B33" s="12">
        <v>72</v>
      </c>
      <c r="C33" s="38" t="s">
        <v>38</v>
      </c>
      <c r="D33" s="38"/>
      <c r="E33" s="15">
        <f>VLOOKUP(C33,RA!B37:D68,3,0)</f>
        <v>0</v>
      </c>
      <c r="F33" s="25">
        <f>VLOOKUP(C33,RA!B37:I72,8,0)</f>
        <v>0</v>
      </c>
      <c r="G33" s="16">
        <f t="shared" si="0"/>
        <v>0</v>
      </c>
      <c r="H33" s="27">
        <f>RA!J37</f>
        <v>0</v>
      </c>
      <c r="I33" s="20">
        <v>0</v>
      </c>
      <c r="J33" s="21">
        <v>0</v>
      </c>
      <c r="K33" s="22">
        <f t="shared" si="1"/>
        <v>0</v>
      </c>
      <c r="L33" s="22">
        <f t="shared" si="2"/>
        <v>0</v>
      </c>
      <c r="M33" s="36"/>
    </row>
    <row r="34" spans="1:13" x14ac:dyDescent="0.15">
      <c r="A34" s="41"/>
      <c r="B34" s="12">
        <v>73</v>
      </c>
      <c r="C34" s="38" t="s">
        <v>39</v>
      </c>
      <c r="D34" s="38"/>
      <c r="E34" s="15">
        <f>VLOOKUP(C34,RA!B38:D69,3,0)</f>
        <v>0</v>
      </c>
      <c r="F34" s="25">
        <f>VLOOKUP(C34,RA!B38:I73,8,0)</f>
        <v>0</v>
      </c>
      <c r="G34" s="16">
        <f t="shared" si="0"/>
        <v>0</v>
      </c>
      <c r="H34" s="27">
        <f>RA!J38</f>
        <v>0</v>
      </c>
      <c r="I34" s="20">
        <v>0</v>
      </c>
      <c r="J34" s="21">
        <v>0</v>
      </c>
      <c r="K34" s="22">
        <f t="shared" si="1"/>
        <v>0</v>
      </c>
      <c r="L34" s="22">
        <f t="shared" si="2"/>
        <v>0</v>
      </c>
      <c r="M34" s="36"/>
    </row>
    <row r="35" spans="1:13" x14ac:dyDescent="0.15">
      <c r="A35" s="41"/>
      <c r="B35" s="12">
        <v>75</v>
      </c>
      <c r="C35" s="38" t="s">
        <v>33</v>
      </c>
      <c r="D35" s="38"/>
      <c r="E35" s="15">
        <f>VLOOKUP(C35,RA!B8:D70,3,0)</f>
        <v>240729.91519999999</v>
      </c>
      <c r="F35" s="25">
        <f>VLOOKUP(C35,RA!B8:I74,8,0)</f>
        <v>15010.545899999999</v>
      </c>
      <c r="G35" s="16">
        <f t="shared" si="0"/>
        <v>225719.36929999999</v>
      </c>
      <c r="H35" s="27">
        <f>RA!J39</f>
        <v>6.2354302279087896</v>
      </c>
      <c r="I35" s="20">
        <f>VLOOKUP(B35,RMS!B:D,3,FALSE)</f>
        <v>240729.914529915</v>
      </c>
      <c r="J35" s="21">
        <f>VLOOKUP(B35,RMS!B:E,4,FALSE)</f>
        <v>225719.367521368</v>
      </c>
      <c r="K35" s="22">
        <f t="shared" si="1"/>
        <v>6.7008499172516167E-4</v>
      </c>
      <c r="L35" s="22">
        <f t="shared" si="2"/>
        <v>1.7786319949664176E-3</v>
      </c>
      <c r="M35" s="36"/>
    </row>
    <row r="36" spans="1:13" x14ac:dyDescent="0.15">
      <c r="A36" s="41"/>
      <c r="B36" s="12">
        <v>76</v>
      </c>
      <c r="C36" s="38" t="s">
        <v>34</v>
      </c>
      <c r="D36" s="38"/>
      <c r="E36" s="15">
        <f>VLOOKUP(C36,RA!B8:D71,3,0)</f>
        <v>342131.0503</v>
      </c>
      <c r="F36" s="25">
        <f>VLOOKUP(C36,RA!B8:I75,8,0)</f>
        <v>20552.912799999998</v>
      </c>
      <c r="G36" s="16">
        <f t="shared" si="0"/>
        <v>321578.13750000001</v>
      </c>
      <c r="H36" s="27">
        <f>RA!J40</f>
        <v>6.0073216920761903</v>
      </c>
      <c r="I36" s="20">
        <f>VLOOKUP(B36,RMS!B:D,3,FALSE)</f>
        <v>342131.04234187998</v>
      </c>
      <c r="J36" s="21">
        <f>VLOOKUP(B36,RMS!B:E,4,FALSE)</f>
        <v>321578.13742478599</v>
      </c>
      <c r="K36" s="22">
        <f t="shared" si="1"/>
        <v>7.9581200261600316E-3</v>
      </c>
      <c r="L36" s="22">
        <f t="shared" si="2"/>
        <v>7.5214018579572439E-5</v>
      </c>
      <c r="M36" s="36"/>
    </row>
    <row r="37" spans="1:13" x14ac:dyDescent="0.15">
      <c r="A37" s="41"/>
      <c r="B37" s="12">
        <v>77</v>
      </c>
      <c r="C37" s="38" t="s">
        <v>40</v>
      </c>
      <c r="D37" s="38"/>
      <c r="E37" s="15">
        <f>VLOOKUP(C37,RA!B9:D72,3,0)</f>
        <v>0</v>
      </c>
      <c r="F37" s="25">
        <f>VLOOKUP(C37,RA!B9:I76,8,0)</f>
        <v>0</v>
      </c>
      <c r="G37" s="16">
        <f t="shared" si="0"/>
        <v>0</v>
      </c>
      <c r="H37" s="27">
        <f>RA!J41</f>
        <v>0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  <c r="M37" s="36"/>
    </row>
    <row r="38" spans="1:13" x14ac:dyDescent="0.15">
      <c r="A38" s="41"/>
      <c r="B38" s="12">
        <v>78</v>
      </c>
      <c r="C38" s="38" t="s">
        <v>41</v>
      </c>
      <c r="D38" s="38"/>
      <c r="E38" s="15">
        <f>VLOOKUP(C38,RA!B10:D73,3,0)</f>
        <v>0</v>
      </c>
      <c r="F38" s="25">
        <f>VLOOKUP(C38,RA!B10:I77,8,0)</f>
        <v>0</v>
      </c>
      <c r="G38" s="16">
        <f t="shared" si="0"/>
        <v>0</v>
      </c>
      <c r="H38" s="27">
        <f>RA!J42</f>
        <v>0</v>
      </c>
      <c r="I38" s="20">
        <v>0</v>
      </c>
      <c r="J38" s="21">
        <v>0</v>
      </c>
      <c r="K38" s="22">
        <f t="shared" si="1"/>
        <v>0</v>
      </c>
      <c r="L38" s="22">
        <f t="shared" si="2"/>
        <v>0</v>
      </c>
      <c r="M38" s="36"/>
    </row>
    <row r="39" spans="1:13" s="34" customFormat="1" x14ac:dyDescent="0.15">
      <c r="A39" s="41"/>
      <c r="B39" s="12">
        <v>9101</v>
      </c>
      <c r="C39" s="38" t="s">
        <v>72</v>
      </c>
      <c r="D39" s="38"/>
      <c r="E39" s="15">
        <f>VLOOKUP(C39,RA!B11:D74,3,0)</f>
        <v>0</v>
      </c>
      <c r="F39" s="25">
        <f>VLOOKUP(C39,RA!B11:I78,8,0)</f>
        <v>0</v>
      </c>
      <c r="G39" s="16">
        <f t="shared" si="0"/>
        <v>0</v>
      </c>
      <c r="H39" s="27">
        <f>RA!J43</f>
        <v>0</v>
      </c>
      <c r="I39" s="20">
        <v>0</v>
      </c>
      <c r="J39" s="21">
        <v>0</v>
      </c>
      <c r="K39" s="22">
        <f t="shared" si="1"/>
        <v>0</v>
      </c>
      <c r="L39" s="22">
        <f t="shared" si="2"/>
        <v>0</v>
      </c>
      <c r="M39" s="36"/>
    </row>
    <row r="40" spans="1:13" x14ac:dyDescent="0.15">
      <c r="A40" s="41"/>
      <c r="B40" s="12">
        <v>99</v>
      </c>
      <c r="C40" s="38" t="s">
        <v>35</v>
      </c>
      <c r="D40" s="38"/>
      <c r="E40" s="15">
        <f>VLOOKUP(C40,RA!B8:D74,3,0)</f>
        <v>11765.141799999999</v>
      </c>
      <c r="F40" s="25">
        <f>VLOOKUP(C40,RA!B8:I78,8,0)</f>
        <v>1492.1750999999999</v>
      </c>
      <c r="G40" s="16">
        <f t="shared" si="0"/>
        <v>10272.966699999999</v>
      </c>
      <c r="H40" s="27">
        <f>RA!J43</f>
        <v>0</v>
      </c>
      <c r="I40" s="20">
        <f>VLOOKUP(B40,RMS!B:D,3,FALSE)</f>
        <v>11765.141819832101</v>
      </c>
      <c r="J40" s="21">
        <f>VLOOKUP(B40,RMS!B:E,4,FALSE)</f>
        <v>10272.966719612699</v>
      </c>
      <c r="K40" s="22">
        <f t="shared" si="1"/>
        <v>-1.983210131584201E-5</v>
      </c>
      <c r="L40" s="22">
        <f t="shared" si="2"/>
        <v>-1.961270027095452E-5</v>
      </c>
      <c r="M40" s="36"/>
    </row>
  </sheetData>
  <mergeCells count="40">
    <mergeCell ref="C39:D39"/>
    <mergeCell ref="C40:D40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:D2"/>
    <mergeCell ref="C4:D4"/>
    <mergeCell ref="C5:D5"/>
    <mergeCell ref="C6:D6"/>
    <mergeCell ref="C7:D7"/>
    <mergeCell ref="A3:D3"/>
    <mergeCell ref="A4:A40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29:D29"/>
    <mergeCell ref="C27:D27"/>
    <mergeCell ref="C28:D28"/>
    <mergeCell ref="C23:D23"/>
    <mergeCell ref="C24:D24"/>
    <mergeCell ref="C25:D25"/>
    <mergeCell ref="C26:D26"/>
  </mergeCells>
  <phoneticPr fontId="23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44"/>
  <sheetViews>
    <sheetView workbookViewId="0">
      <selection sqref="A1:W44"/>
    </sheetView>
  </sheetViews>
  <sheetFormatPr defaultRowHeight="11.25" x14ac:dyDescent="0.15"/>
  <cols>
    <col min="1" max="1" width="7.75" style="35" customWidth="1"/>
    <col min="2" max="3" width="9" style="35"/>
    <col min="4" max="4" width="11.5" style="35" bestFit="1" customWidth="1"/>
    <col min="5" max="5" width="10.5" style="35" bestFit="1" customWidth="1"/>
    <col min="6" max="7" width="12.25" style="35" bestFit="1" customWidth="1"/>
    <col min="8" max="8" width="9" style="35"/>
    <col min="9" max="9" width="12.25" style="35" bestFit="1" customWidth="1"/>
    <col min="10" max="10" width="9" style="35"/>
    <col min="11" max="11" width="12.25" style="35" bestFit="1" customWidth="1"/>
    <col min="12" max="12" width="10.5" style="35" bestFit="1" customWidth="1"/>
    <col min="13" max="13" width="12.25" style="35" bestFit="1" customWidth="1"/>
    <col min="14" max="15" width="13.875" style="35" bestFit="1" customWidth="1"/>
    <col min="16" max="17" width="9.25" style="35" bestFit="1" customWidth="1"/>
    <col min="18" max="18" width="10.5" style="35" bestFit="1" customWidth="1"/>
    <col min="19" max="20" width="9" style="35"/>
    <col min="21" max="21" width="10.5" style="35" bestFit="1" customWidth="1"/>
    <col min="22" max="22" width="36" style="35" bestFit="1" customWidth="1"/>
    <col min="23" max="16384" width="9" style="35"/>
  </cols>
  <sheetData>
    <row r="1" spans="1:23" ht="12.75" x14ac:dyDescent="0.2">
      <c r="A1" s="42"/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56" t="s">
        <v>47</v>
      </c>
      <c r="W1" s="44"/>
    </row>
    <row r="2" spans="1:23" ht="12.75" x14ac:dyDescent="0.2">
      <c r="A2" s="42"/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56"/>
      <c r="W2" s="44"/>
    </row>
    <row r="3" spans="1:23" ht="23.25" thickBot="1" x14ac:dyDescent="0.2">
      <c r="A3" s="42"/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57" t="s">
        <v>48</v>
      </c>
      <c r="W3" s="44"/>
    </row>
    <row r="4" spans="1:23" ht="15" thickTop="1" thickBot="1" x14ac:dyDescent="0.2">
      <c r="A4" s="43"/>
      <c r="B4" s="43"/>
      <c r="C4" s="43"/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55"/>
      <c r="W4" s="44"/>
    </row>
    <row r="5" spans="1:23" ht="15" thickTop="1" thickBot="1" x14ac:dyDescent="0.25">
      <c r="A5" s="58"/>
      <c r="B5" s="59"/>
      <c r="C5" s="60"/>
      <c r="D5" s="61" t="s">
        <v>0</v>
      </c>
      <c r="E5" s="61" t="s">
        <v>60</v>
      </c>
      <c r="F5" s="61" t="s">
        <v>61</v>
      </c>
      <c r="G5" s="61" t="s">
        <v>49</v>
      </c>
      <c r="H5" s="61" t="s">
        <v>50</v>
      </c>
      <c r="I5" s="61" t="s">
        <v>1</v>
      </c>
      <c r="J5" s="61" t="s">
        <v>2</v>
      </c>
      <c r="K5" s="61" t="s">
        <v>51</v>
      </c>
      <c r="L5" s="61" t="s">
        <v>52</v>
      </c>
      <c r="M5" s="61" t="s">
        <v>53</v>
      </c>
      <c r="N5" s="61" t="s">
        <v>54</v>
      </c>
      <c r="O5" s="61" t="s">
        <v>55</v>
      </c>
      <c r="P5" s="61" t="s">
        <v>62</v>
      </c>
      <c r="Q5" s="61" t="s">
        <v>63</v>
      </c>
      <c r="R5" s="61" t="s">
        <v>56</v>
      </c>
      <c r="S5" s="61" t="s">
        <v>57</v>
      </c>
      <c r="T5" s="61" t="s">
        <v>58</v>
      </c>
      <c r="U5" s="62" t="s">
        <v>59</v>
      </c>
      <c r="V5" s="55"/>
      <c r="W5" s="55"/>
    </row>
    <row r="6" spans="1:23" ht="14.25" thickBot="1" x14ac:dyDescent="0.2">
      <c r="A6" s="63" t="s">
        <v>3</v>
      </c>
      <c r="B6" s="45" t="s">
        <v>4</v>
      </c>
      <c r="C6" s="46"/>
      <c r="D6" s="63"/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  <c r="P6" s="63"/>
      <c r="Q6" s="63"/>
      <c r="R6" s="63"/>
      <c r="S6" s="63"/>
      <c r="T6" s="63"/>
      <c r="U6" s="64"/>
      <c r="V6" s="55"/>
      <c r="W6" s="55"/>
    </row>
    <row r="7" spans="1:23" ht="14.25" thickBot="1" x14ac:dyDescent="0.2">
      <c r="A7" s="47" t="s">
        <v>5</v>
      </c>
      <c r="B7" s="48"/>
      <c r="C7" s="49"/>
      <c r="D7" s="65">
        <v>13025632.932600001</v>
      </c>
      <c r="E7" s="65">
        <v>18450572</v>
      </c>
      <c r="F7" s="66">
        <v>70.5974477788548</v>
      </c>
      <c r="G7" s="65">
        <v>17107698.865600001</v>
      </c>
      <c r="H7" s="66">
        <v>-23.860987763866898</v>
      </c>
      <c r="I7" s="65">
        <v>1557998.5322</v>
      </c>
      <c r="J7" s="66">
        <v>11.9610197850786</v>
      </c>
      <c r="K7" s="65">
        <v>1125775.8378000001</v>
      </c>
      <c r="L7" s="66">
        <v>6.5805217092270603</v>
      </c>
      <c r="M7" s="66">
        <v>0.38393317735851601</v>
      </c>
      <c r="N7" s="65">
        <v>337030825.10479999</v>
      </c>
      <c r="O7" s="65">
        <v>5107355008.7278996</v>
      </c>
      <c r="P7" s="65">
        <v>798160</v>
      </c>
      <c r="Q7" s="65">
        <v>811553</v>
      </c>
      <c r="R7" s="66">
        <v>-1.6502927103959999</v>
      </c>
      <c r="S7" s="65">
        <v>16.319576190989299</v>
      </c>
      <c r="T7" s="65">
        <v>16.964905147168501</v>
      </c>
      <c r="U7" s="67">
        <v>-3.95432423383332</v>
      </c>
      <c r="V7" s="55"/>
      <c r="W7" s="55"/>
    </row>
    <row r="8" spans="1:23" ht="14.25" thickBot="1" x14ac:dyDescent="0.2">
      <c r="A8" s="50">
        <v>41898</v>
      </c>
      <c r="B8" s="53" t="s">
        <v>6</v>
      </c>
      <c r="C8" s="54"/>
      <c r="D8" s="68">
        <v>546712.29059999995</v>
      </c>
      <c r="E8" s="68">
        <v>701246</v>
      </c>
      <c r="F8" s="69">
        <v>77.962981692587206</v>
      </c>
      <c r="G8" s="68">
        <v>491954.95449999999</v>
      </c>
      <c r="H8" s="69">
        <v>11.1305589260002</v>
      </c>
      <c r="I8" s="68">
        <v>146415.72640000001</v>
      </c>
      <c r="J8" s="69">
        <v>26.781129474757801</v>
      </c>
      <c r="K8" s="68">
        <v>105648.7886</v>
      </c>
      <c r="L8" s="69">
        <v>21.475297206301398</v>
      </c>
      <c r="M8" s="69">
        <v>0.38587226924436302</v>
      </c>
      <c r="N8" s="68">
        <v>14206927.324100001</v>
      </c>
      <c r="O8" s="68">
        <v>195311399.18169999</v>
      </c>
      <c r="P8" s="68">
        <v>22414</v>
      </c>
      <c r="Q8" s="68">
        <v>23667</v>
      </c>
      <c r="R8" s="69">
        <v>-5.2942916296953602</v>
      </c>
      <c r="S8" s="68">
        <v>24.391553966271101</v>
      </c>
      <c r="T8" s="68">
        <v>25.605156779482002</v>
      </c>
      <c r="U8" s="70">
        <v>-4.9755042868080004</v>
      </c>
      <c r="V8" s="55"/>
      <c r="W8" s="55"/>
    </row>
    <row r="9" spans="1:23" ht="12" customHeight="1" thickBot="1" x14ac:dyDescent="0.2">
      <c r="A9" s="51"/>
      <c r="B9" s="53" t="s">
        <v>7</v>
      </c>
      <c r="C9" s="54"/>
      <c r="D9" s="68">
        <v>72205.354999999996</v>
      </c>
      <c r="E9" s="68">
        <v>106951</v>
      </c>
      <c r="F9" s="69">
        <v>67.512557152340804</v>
      </c>
      <c r="G9" s="68">
        <v>68373.601299999995</v>
      </c>
      <c r="H9" s="69">
        <v>5.6041419892270499</v>
      </c>
      <c r="I9" s="68">
        <v>17915.563900000001</v>
      </c>
      <c r="J9" s="69">
        <v>24.8119601378596</v>
      </c>
      <c r="K9" s="68">
        <v>15566.1895</v>
      </c>
      <c r="L9" s="69">
        <v>22.7663735769904</v>
      </c>
      <c r="M9" s="69">
        <v>0.150928035406481</v>
      </c>
      <c r="N9" s="68">
        <v>2258355.1283</v>
      </c>
      <c r="O9" s="68">
        <v>34325995.341499999</v>
      </c>
      <c r="P9" s="68">
        <v>4340</v>
      </c>
      <c r="Q9" s="68">
        <v>4685</v>
      </c>
      <c r="R9" s="69">
        <v>-7.3639274279615803</v>
      </c>
      <c r="S9" s="68">
        <v>16.637178571428599</v>
      </c>
      <c r="T9" s="68">
        <v>16.710952636072602</v>
      </c>
      <c r="U9" s="70">
        <v>-0.44342894035348301</v>
      </c>
      <c r="V9" s="55"/>
      <c r="W9" s="55"/>
    </row>
    <row r="10" spans="1:23" ht="14.25" thickBot="1" x14ac:dyDescent="0.2">
      <c r="A10" s="51"/>
      <c r="B10" s="53" t="s">
        <v>8</v>
      </c>
      <c r="C10" s="54"/>
      <c r="D10" s="68">
        <v>93106.599499999997</v>
      </c>
      <c r="E10" s="68">
        <v>113623</v>
      </c>
      <c r="F10" s="69">
        <v>81.943444109027197</v>
      </c>
      <c r="G10" s="68">
        <v>103298.60830000001</v>
      </c>
      <c r="H10" s="69">
        <v>-9.8665499639650101</v>
      </c>
      <c r="I10" s="68">
        <v>25540.695599999999</v>
      </c>
      <c r="J10" s="69">
        <v>27.431670512249799</v>
      </c>
      <c r="K10" s="68">
        <v>24925.0393</v>
      </c>
      <c r="L10" s="69">
        <v>24.129114331930499</v>
      </c>
      <c r="M10" s="69">
        <v>2.4700314113446999E-2</v>
      </c>
      <c r="N10" s="68">
        <v>2381516.5268999999</v>
      </c>
      <c r="O10" s="68">
        <v>48880960.504100002</v>
      </c>
      <c r="P10" s="68">
        <v>71732</v>
      </c>
      <c r="Q10" s="68">
        <v>73494</v>
      </c>
      <c r="R10" s="69">
        <v>-2.39747462377882</v>
      </c>
      <c r="S10" s="68">
        <v>1.2979785799921899</v>
      </c>
      <c r="T10" s="68">
        <v>1.1458105028982</v>
      </c>
      <c r="U10" s="70">
        <v>11.723465967744399</v>
      </c>
      <c r="V10" s="55"/>
      <c r="W10" s="55"/>
    </row>
    <row r="11" spans="1:23" ht="14.25" thickBot="1" x14ac:dyDescent="0.2">
      <c r="A11" s="51"/>
      <c r="B11" s="53" t="s">
        <v>9</v>
      </c>
      <c r="C11" s="54"/>
      <c r="D11" s="68">
        <v>50229.654900000001</v>
      </c>
      <c r="E11" s="68">
        <v>51778</v>
      </c>
      <c r="F11" s="69">
        <v>97.009646761172704</v>
      </c>
      <c r="G11" s="68">
        <v>36480.664599999996</v>
      </c>
      <c r="H11" s="69">
        <v>37.688431531480397</v>
      </c>
      <c r="I11" s="68">
        <v>12801.248799999999</v>
      </c>
      <c r="J11" s="69">
        <v>25.4854404743282</v>
      </c>
      <c r="K11" s="68">
        <v>8717.3842000000004</v>
      </c>
      <c r="L11" s="69">
        <v>23.895902927163199</v>
      </c>
      <c r="M11" s="69">
        <v>0.46847362767376999</v>
      </c>
      <c r="N11" s="68">
        <v>1041481.6062</v>
      </c>
      <c r="O11" s="68">
        <v>19814265.369800001</v>
      </c>
      <c r="P11" s="68">
        <v>2419</v>
      </c>
      <c r="Q11" s="68">
        <v>2416</v>
      </c>
      <c r="R11" s="69">
        <v>0.12417218543046001</v>
      </c>
      <c r="S11" s="68">
        <v>20.764636171971901</v>
      </c>
      <c r="T11" s="68">
        <v>22.0694534354305</v>
      </c>
      <c r="U11" s="70">
        <v>-6.2838436110901901</v>
      </c>
      <c r="V11" s="55"/>
      <c r="W11" s="55"/>
    </row>
    <row r="12" spans="1:23" ht="14.25" thickBot="1" x14ac:dyDescent="0.2">
      <c r="A12" s="51"/>
      <c r="B12" s="53" t="s">
        <v>10</v>
      </c>
      <c r="C12" s="54"/>
      <c r="D12" s="68">
        <v>186034.5287</v>
      </c>
      <c r="E12" s="68">
        <v>208559</v>
      </c>
      <c r="F12" s="69">
        <v>89.199952387573802</v>
      </c>
      <c r="G12" s="68">
        <v>110189.0343</v>
      </c>
      <c r="H12" s="69">
        <v>68.832161822476394</v>
      </c>
      <c r="I12" s="68">
        <v>26127.531200000001</v>
      </c>
      <c r="J12" s="69">
        <v>14.0444525984385</v>
      </c>
      <c r="K12" s="68">
        <v>10806.147000000001</v>
      </c>
      <c r="L12" s="69">
        <v>9.80691687575667</v>
      </c>
      <c r="M12" s="69">
        <v>1.41783969809036</v>
      </c>
      <c r="N12" s="68">
        <v>4170430.3387000002</v>
      </c>
      <c r="O12" s="68">
        <v>60625247.408699997</v>
      </c>
      <c r="P12" s="68">
        <v>1743</v>
      </c>
      <c r="Q12" s="68">
        <v>1743</v>
      </c>
      <c r="R12" s="69">
        <v>0</v>
      </c>
      <c r="S12" s="68">
        <v>106.732374469306</v>
      </c>
      <c r="T12" s="68">
        <v>112.60849736087199</v>
      </c>
      <c r="U12" s="70">
        <v>-5.5054737803628004</v>
      </c>
      <c r="V12" s="55"/>
      <c r="W12" s="55"/>
    </row>
    <row r="13" spans="1:23" ht="14.25" thickBot="1" x14ac:dyDescent="0.2">
      <c r="A13" s="51"/>
      <c r="B13" s="53" t="s">
        <v>11</v>
      </c>
      <c r="C13" s="54"/>
      <c r="D13" s="68">
        <v>242039.39</v>
      </c>
      <c r="E13" s="68">
        <v>276358</v>
      </c>
      <c r="F13" s="69">
        <v>87.581828642557795</v>
      </c>
      <c r="G13" s="68">
        <v>200327.21710000001</v>
      </c>
      <c r="H13" s="69">
        <v>20.822019845250502</v>
      </c>
      <c r="I13" s="68">
        <v>60092.714999999997</v>
      </c>
      <c r="J13" s="69">
        <v>24.8276592500089</v>
      </c>
      <c r="K13" s="68">
        <v>52642.397900000004</v>
      </c>
      <c r="L13" s="69">
        <v>26.278205558919002</v>
      </c>
      <c r="M13" s="69">
        <v>0.14152693260957999</v>
      </c>
      <c r="N13" s="68">
        <v>5060026.2785999998</v>
      </c>
      <c r="O13" s="68">
        <v>95199168.528200001</v>
      </c>
      <c r="P13" s="68">
        <v>10250</v>
      </c>
      <c r="Q13" s="68">
        <v>10211</v>
      </c>
      <c r="R13" s="69">
        <v>0.38194104397217798</v>
      </c>
      <c r="S13" s="68">
        <v>23.613599024390201</v>
      </c>
      <c r="T13" s="68">
        <v>24.587743795906398</v>
      </c>
      <c r="U13" s="70">
        <v>-4.1253549300551198</v>
      </c>
      <c r="V13" s="55"/>
      <c r="W13" s="55"/>
    </row>
    <row r="14" spans="1:23" ht="14.25" thickBot="1" x14ac:dyDescent="0.2">
      <c r="A14" s="51"/>
      <c r="B14" s="53" t="s">
        <v>12</v>
      </c>
      <c r="C14" s="54"/>
      <c r="D14" s="68">
        <v>143809.35200000001</v>
      </c>
      <c r="E14" s="68">
        <v>127663</v>
      </c>
      <c r="F14" s="69">
        <v>112.647636355091</v>
      </c>
      <c r="G14" s="68">
        <v>102333.38770000001</v>
      </c>
      <c r="H14" s="69">
        <v>40.5302367411022</v>
      </c>
      <c r="I14" s="68">
        <v>29050.404900000001</v>
      </c>
      <c r="J14" s="69">
        <v>20.2006368125489</v>
      </c>
      <c r="K14" s="68">
        <v>19109.672999999999</v>
      </c>
      <c r="L14" s="69">
        <v>18.673937636093701</v>
      </c>
      <c r="M14" s="69">
        <v>0.52019372074027603</v>
      </c>
      <c r="N14" s="68">
        <v>2511450.8961</v>
      </c>
      <c r="O14" s="68">
        <v>45561054.469099998</v>
      </c>
      <c r="P14" s="68">
        <v>2160</v>
      </c>
      <c r="Q14" s="68">
        <v>2156</v>
      </c>
      <c r="R14" s="69">
        <v>0.18552875695732099</v>
      </c>
      <c r="S14" s="68">
        <v>66.5784037037037</v>
      </c>
      <c r="T14" s="68">
        <v>69.537236085343196</v>
      </c>
      <c r="U14" s="70">
        <v>-4.4441323568034496</v>
      </c>
      <c r="V14" s="55"/>
      <c r="W14" s="55"/>
    </row>
    <row r="15" spans="1:23" ht="14.25" thickBot="1" x14ac:dyDescent="0.2">
      <c r="A15" s="51"/>
      <c r="B15" s="53" t="s">
        <v>13</v>
      </c>
      <c r="C15" s="54"/>
      <c r="D15" s="68">
        <v>98745.0625</v>
      </c>
      <c r="E15" s="68">
        <v>73022</v>
      </c>
      <c r="F15" s="69">
        <v>135.226455725672</v>
      </c>
      <c r="G15" s="68">
        <v>53159.5317</v>
      </c>
      <c r="H15" s="69">
        <v>85.752318243239898</v>
      </c>
      <c r="I15" s="68">
        <v>7371.7655999999997</v>
      </c>
      <c r="J15" s="69">
        <v>7.46545236122566</v>
      </c>
      <c r="K15" s="68">
        <v>9146.7561000000005</v>
      </c>
      <c r="L15" s="69">
        <v>17.206239045932001</v>
      </c>
      <c r="M15" s="69">
        <v>-0.194056830705259</v>
      </c>
      <c r="N15" s="68">
        <v>2750267.9046999998</v>
      </c>
      <c r="O15" s="68">
        <v>36455846.802900001</v>
      </c>
      <c r="P15" s="68">
        <v>3787</v>
      </c>
      <c r="Q15" s="68">
        <v>4158</v>
      </c>
      <c r="R15" s="69">
        <v>-8.9225589225589204</v>
      </c>
      <c r="S15" s="68">
        <v>26.074745841035099</v>
      </c>
      <c r="T15" s="68">
        <v>26.582394708994698</v>
      </c>
      <c r="U15" s="70">
        <v>-1.94689862388101</v>
      </c>
      <c r="V15" s="55"/>
      <c r="W15" s="55"/>
    </row>
    <row r="16" spans="1:23" ht="14.25" thickBot="1" x14ac:dyDescent="0.2">
      <c r="A16" s="51"/>
      <c r="B16" s="53" t="s">
        <v>14</v>
      </c>
      <c r="C16" s="54"/>
      <c r="D16" s="68">
        <v>646788.19350000005</v>
      </c>
      <c r="E16" s="68">
        <v>809186</v>
      </c>
      <c r="F16" s="69">
        <v>79.930719698561305</v>
      </c>
      <c r="G16" s="68">
        <v>967837.5736</v>
      </c>
      <c r="H16" s="69">
        <v>-33.171824369848999</v>
      </c>
      <c r="I16" s="68">
        <v>31979.114399999999</v>
      </c>
      <c r="J16" s="69">
        <v>4.9442947044147001</v>
      </c>
      <c r="K16" s="68">
        <v>46299.017500000002</v>
      </c>
      <c r="L16" s="69">
        <v>4.7837590483064902</v>
      </c>
      <c r="M16" s="69">
        <v>-0.30929172741084598</v>
      </c>
      <c r="N16" s="68">
        <v>20616087.757199999</v>
      </c>
      <c r="O16" s="68">
        <v>268596155.98820001</v>
      </c>
      <c r="P16" s="68">
        <v>35689</v>
      </c>
      <c r="Q16" s="68">
        <v>36877</v>
      </c>
      <c r="R16" s="69">
        <v>-3.2215201887355298</v>
      </c>
      <c r="S16" s="68">
        <v>18.122900431505499</v>
      </c>
      <c r="T16" s="68">
        <v>17.936360080809202</v>
      </c>
      <c r="U16" s="70">
        <v>1.0293073749499699</v>
      </c>
      <c r="V16" s="55"/>
      <c r="W16" s="55"/>
    </row>
    <row r="17" spans="1:23" ht="12" thickBot="1" x14ac:dyDescent="0.2">
      <c r="A17" s="51"/>
      <c r="B17" s="53" t="s">
        <v>15</v>
      </c>
      <c r="C17" s="54"/>
      <c r="D17" s="68">
        <v>373838.25839999999</v>
      </c>
      <c r="E17" s="68">
        <v>1098241</v>
      </c>
      <c r="F17" s="69">
        <v>34.0397288391164</v>
      </c>
      <c r="G17" s="68">
        <v>2432054.6762000001</v>
      </c>
      <c r="H17" s="69">
        <v>-84.628706662791402</v>
      </c>
      <c r="I17" s="68">
        <v>37619.8681</v>
      </c>
      <c r="J17" s="69">
        <v>10.0631402096217</v>
      </c>
      <c r="K17" s="68">
        <v>-300099.20929999999</v>
      </c>
      <c r="L17" s="69">
        <v>-12.3393282329036</v>
      </c>
      <c r="M17" s="69">
        <v>-1.12535810470061</v>
      </c>
      <c r="N17" s="68">
        <v>35583858.321699999</v>
      </c>
      <c r="O17" s="68">
        <v>271722480.37660003</v>
      </c>
      <c r="P17" s="68">
        <v>9087</v>
      </c>
      <c r="Q17" s="68">
        <v>9558</v>
      </c>
      <c r="R17" s="69">
        <v>-4.9278091650973002</v>
      </c>
      <c r="S17" s="68">
        <v>41.139898580389598</v>
      </c>
      <c r="T17" s="68">
        <v>80.027757323707903</v>
      </c>
      <c r="U17" s="70">
        <v>-94.5258984227425</v>
      </c>
      <c r="V17" s="37"/>
      <c r="W17" s="37"/>
    </row>
    <row r="18" spans="1:23" ht="12" thickBot="1" x14ac:dyDescent="0.2">
      <c r="A18" s="51"/>
      <c r="B18" s="53" t="s">
        <v>16</v>
      </c>
      <c r="C18" s="54"/>
      <c r="D18" s="68">
        <v>1111508.6237999999</v>
      </c>
      <c r="E18" s="68">
        <v>1491889</v>
      </c>
      <c r="F18" s="69">
        <v>74.503439853769294</v>
      </c>
      <c r="G18" s="68">
        <v>1173619.6432</v>
      </c>
      <c r="H18" s="69">
        <v>-5.2922614034175304</v>
      </c>
      <c r="I18" s="68">
        <v>189316.99189999999</v>
      </c>
      <c r="J18" s="69">
        <v>17.032435722609801</v>
      </c>
      <c r="K18" s="68">
        <v>162464.21530000001</v>
      </c>
      <c r="L18" s="69">
        <v>13.843004097735101</v>
      </c>
      <c r="M18" s="69">
        <v>0.165284253830388</v>
      </c>
      <c r="N18" s="68">
        <v>26783328.190900002</v>
      </c>
      <c r="O18" s="68">
        <v>607967823.66709995</v>
      </c>
      <c r="P18" s="68">
        <v>60001</v>
      </c>
      <c r="Q18" s="68">
        <v>62732</v>
      </c>
      <c r="R18" s="69">
        <v>-4.3534400306063903</v>
      </c>
      <c r="S18" s="68">
        <v>18.524834982750299</v>
      </c>
      <c r="T18" s="68">
        <v>18.7641804852388</v>
      </c>
      <c r="U18" s="70">
        <v>-1.2920250178281101</v>
      </c>
      <c r="V18" s="37"/>
      <c r="W18" s="37"/>
    </row>
    <row r="19" spans="1:23" ht="12" thickBot="1" x14ac:dyDescent="0.2">
      <c r="A19" s="51"/>
      <c r="B19" s="53" t="s">
        <v>17</v>
      </c>
      <c r="C19" s="54"/>
      <c r="D19" s="68">
        <v>394851.81040000002</v>
      </c>
      <c r="E19" s="68">
        <v>610482</v>
      </c>
      <c r="F19" s="69">
        <v>64.678698208956206</v>
      </c>
      <c r="G19" s="68">
        <v>606119.47640000004</v>
      </c>
      <c r="H19" s="69">
        <v>-34.855779136946403</v>
      </c>
      <c r="I19" s="68">
        <v>42756.359600000003</v>
      </c>
      <c r="J19" s="69">
        <v>10.828457277854699</v>
      </c>
      <c r="K19" s="68">
        <v>42274.104299999999</v>
      </c>
      <c r="L19" s="69">
        <v>6.9745497292190297</v>
      </c>
      <c r="M19" s="69">
        <v>1.1407818284633E-2</v>
      </c>
      <c r="N19" s="68">
        <v>10677107.7542</v>
      </c>
      <c r="O19" s="68">
        <v>192755835.2987</v>
      </c>
      <c r="P19" s="68">
        <v>9033</v>
      </c>
      <c r="Q19" s="68">
        <v>9533</v>
      </c>
      <c r="R19" s="69">
        <v>-5.2449386342179798</v>
      </c>
      <c r="S19" s="68">
        <v>43.712145510904499</v>
      </c>
      <c r="T19" s="68">
        <v>43.979858638413901</v>
      </c>
      <c r="U19" s="70">
        <v>-0.61244563583064104</v>
      </c>
      <c r="V19" s="37"/>
      <c r="W19" s="37"/>
    </row>
    <row r="20" spans="1:23" ht="12" thickBot="1" x14ac:dyDescent="0.2">
      <c r="A20" s="51"/>
      <c r="B20" s="53" t="s">
        <v>18</v>
      </c>
      <c r="C20" s="54"/>
      <c r="D20" s="68">
        <v>798152.07510000002</v>
      </c>
      <c r="E20" s="68">
        <v>1239070</v>
      </c>
      <c r="F20" s="69">
        <v>64.415414391438702</v>
      </c>
      <c r="G20" s="68">
        <v>1182908.3467999999</v>
      </c>
      <c r="H20" s="69">
        <v>-32.526296119292901</v>
      </c>
      <c r="I20" s="68">
        <v>65402.478499999997</v>
      </c>
      <c r="J20" s="69">
        <v>8.1942377324278404</v>
      </c>
      <c r="K20" s="68">
        <v>24527.278300000002</v>
      </c>
      <c r="L20" s="69">
        <v>2.07347241790551</v>
      </c>
      <c r="M20" s="69">
        <v>1.66652001498267</v>
      </c>
      <c r="N20" s="68">
        <v>19731497.1602</v>
      </c>
      <c r="O20" s="68">
        <v>291054165.80229998</v>
      </c>
      <c r="P20" s="68">
        <v>34363</v>
      </c>
      <c r="Q20" s="68">
        <v>34980</v>
      </c>
      <c r="R20" s="69">
        <v>-1.76386506575186</v>
      </c>
      <c r="S20" s="68">
        <v>23.227077819165999</v>
      </c>
      <c r="T20" s="68">
        <v>22.938105726129201</v>
      </c>
      <c r="U20" s="70">
        <v>1.24411729829525</v>
      </c>
      <c r="V20" s="37"/>
      <c r="W20" s="37"/>
    </row>
    <row r="21" spans="1:23" ht="12" thickBot="1" x14ac:dyDescent="0.2">
      <c r="A21" s="51"/>
      <c r="B21" s="53" t="s">
        <v>19</v>
      </c>
      <c r="C21" s="54"/>
      <c r="D21" s="68">
        <v>307804.43430000002</v>
      </c>
      <c r="E21" s="68">
        <v>344052</v>
      </c>
      <c r="F21" s="69">
        <v>89.464509521816495</v>
      </c>
      <c r="G21" s="68">
        <v>350875.68160000001</v>
      </c>
      <c r="H21" s="69">
        <v>-12.275358355869599</v>
      </c>
      <c r="I21" s="68">
        <v>28030.891899999999</v>
      </c>
      <c r="J21" s="69">
        <v>9.1067212737682102</v>
      </c>
      <c r="K21" s="68">
        <v>43991.724399999999</v>
      </c>
      <c r="L21" s="69">
        <v>12.5376954593709</v>
      </c>
      <c r="M21" s="69">
        <v>-0.36281443197984797</v>
      </c>
      <c r="N21" s="68">
        <v>6270882.2209999999</v>
      </c>
      <c r="O21" s="68">
        <v>114895467.6909</v>
      </c>
      <c r="P21" s="68">
        <v>27493</v>
      </c>
      <c r="Q21" s="68">
        <v>28773</v>
      </c>
      <c r="R21" s="69">
        <v>-4.4486150210266597</v>
      </c>
      <c r="S21" s="68">
        <v>11.1957383443058</v>
      </c>
      <c r="T21" s="68">
        <v>10.6449193514753</v>
      </c>
      <c r="U21" s="70">
        <v>4.9198987676469601</v>
      </c>
      <c r="V21" s="37"/>
      <c r="W21" s="37"/>
    </row>
    <row r="22" spans="1:23" ht="12" thickBot="1" x14ac:dyDescent="0.2">
      <c r="A22" s="51"/>
      <c r="B22" s="53" t="s">
        <v>20</v>
      </c>
      <c r="C22" s="54"/>
      <c r="D22" s="68">
        <v>874553.10389999999</v>
      </c>
      <c r="E22" s="68">
        <v>1105844</v>
      </c>
      <c r="F22" s="69">
        <v>79.084672331721293</v>
      </c>
      <c r="G22" s="68">
        <v>1001488.1832</v>
      </c>
      <c r="H22" s="69">
        <v>-12.674645735151</v>
      </c>
      <c r="I22" s="68">
        <v>99338.342300000004</v>
      </c>
      <c r="J22" s="69">
        <v>11.3587547579454</v>
      </c>
      <c r="K22" s="68">
        <v>131492.4902</v>
      </c>
      <c r="L22" s="69">
        <v>13.1297096067424</v>
      </c>
      <c r="M22" s="69">
        <v>-0.24453219990809799</v>
      </c>
      <c r="N22" s="68">
        <v>20361657.4329</v>
      </c>
      <c r="O22" s="68">
        <v>355835294.77020001</v>
      </c>
      <c r="P22" s="68">
        <v>54208</v>
      </c>
      <c r="Q22" s="68">
        <v>56882</v>
      </c>
      <c r="R22" s="69">
        <v>-4.7009598818606904</v>
      </c>
      <c r="S22" s="68">
        <v>16.1332848269628</v>
      </c>
      <c r="T22" s="68">
        <v>16.164935735381999</v>
      </c>
      <c r="U22" s="70">
        <v>-0.19618390649319301</v>
      </c>
      <c r="V22" s="37"/>
      <c r="W22" s="37"/>
    </row>
    <row r="23" spans="1:23" ht="12" thickBot="1" x14ac:dyDescent="0.2">
      <c r="A23" s="51"/>
      <c r="B23" s="53" t="s">
        <v>21</v>
      </c>
      <c r="C23" s="54"/>
      <c r="D23" s="68">
        <v>2120578.7675000001</v>
      </c>
      <c r="E23" s="68">
        <v>2510000</v>
      </c>
      <c r="F23" s="69">
        <v>84.485209860557802</v>
      </c>
      <c r="G23" s="68">
        <v>2259972.3273999998</v>
      </c>
      <c r="H23" s="69">
        <v>-6.1679321560705302</v>
      </c>
      <c r="I23" s="68">
        <v>237636.15</v>
      </c>
      <c r="J23" s="69">
        <v>11.206193028149301</v>
      </c>
      <c r="K23" s="68">
        <v>110467.70450000001</v>
      </c>
      <c r="L23" s="69">
        <v>4.8880113778688701</v>
      </c>
      <c r="M23" s="69">
        <v>1.15118211313968</v>
      </c>
      <c r="N23" s="68">
        <v>50559284.911399998</v>
      </c>
      <c r="O23" s="68">
        <v>750739449.16069996</v>
      </c>
      <c r="P23" s="68">
        <v>69279</v>
      </c>
      <c r="Q23" s="68">
        <v>71775</v>
      </c>
      <c r="R23" s="69">
        <v>-3.4775339602925799</v>
      </c>
      <c r="S23" s="68">
        <v>30.609257747657999</v>
      </c>
      <c r="T23" s="68">
        <v>30.357856483455201</v>
      </c>
      <c r="U23" s="70">
        <v>0.82132427475152303</v>
      </c>
      <c r="V23" s="37"/>
      <c r="W23" s="37"/>
    </row>
    <row r="24" spans="1:23" ht="12" thickBot="1" x14ac:dyDescent="0.2">
      <c r="A24" s="51"/>
      <c r="B24" s="53" t="s">
        <v>22</v>
      </c>
      <c r="C24" s="54"/>
      <c r="D24" s="68">
        <v>199681.8279</v>
      </c>
      <c r="E24" s="68">
        <v>297066</v>
      </c>
      <c r="F24" s="69">
        <v>67.218001353234598</v>
      </c>
      <c r="G24" s="68">
        <v>259938.2622</v>
      </c>
      <c r="H24" s="69">
        <v>-23.1810560669356</v>
      </c>
      <c r="I24" s="68">
        <v>38110.2474</v>
      </c>
      <c r="J24" s="69">
        <v>19.085486045873701</v>
      </c>
      <c r="K24" s="68">
        <v>43479.083100000003</v>
      </c>
      <c r="L24" s="69">
        <v>16.7266960746805</v>
      </c>
      <c r="M24" s="69">
        <v>-0.123480885915922</v>
      </c>
      <c r="N24" s="68">
        <v>5181718.4515000004</v>
      </c>
      <c r="O24" s="68">
        <v>80933003.4102</v>
      </c>
      <c r="P24" s="68">
        <v>22621</v>
      </c>
      <c r="Q24" s="68">
        <v>22927</v>
      </c>
      <c r="R24" s="69">
        <v>-1.3346709120251301</v>
      </c>
      <c r="S24" s="68">
        <v>8.8272767737942601</v>
      </c>
      <c r="T24" s="68">
        <v>8.9309274697954404</v>
      </c>
      <c r="U24" s="70">
        <v>-1.17420920015658</v>
      </c>
      <c r="V24" s="37"/>
      <c r="W24" s="37"/>
    </row>
    <row r="25" spans="1:23" ht="12" thickBot="1" x14ac:dyDescent="0.2">
      <c r="A25" s="51"/>
      <c r="B25" s="53" t="s">
        <v>23</v>
      </c>
      <c r="C25" s="54"/>
      <c r="D25" s="68">
        <v>216500.003</v>
      </c>
      <c r="E25" s="68">
        <v>235304</v>
      </c>
      <c r="F25" s="69">
        <v>92.008636912249699</v>
      </c>
      <c r="G25" s="68">
        <v>214295.90270000001</v>
      </c>
      <c r="H25" s="69">
        <v>1.0285312375223301</v>
      </c>
      <c r="I25" s="68">
        <v>17848.1077</v>
      </c>
      <c r="J25" s="69">
        <v>8.2439295393450909</v>
      </c>
      <c r="K25" s="68">
        <v>22590.446100000001</v>
      </c>
      <c r="L25" s="69">
        <v>10.541706964703399</v>
      </c>
      <c r="M25" s="69">
        <v>-0.209926726502315</v>
      </c>
      <c r="N25" s="68">
        <v>5277283.1582000004</v>
      </c>
      <c r="O25" s="68">
        <v>78480475.077800006</v>
      </c>
      <c r="P25" s="68">
        <v>16711</v>
      </c>
      <c r="Q25" s="68">
        <v>15844</v>
      </c>
      <c r="R25" s="69">
        <v>5.4721030042918404</v>
      </c>
      <c r="S25" s="68">
        <v>12.955538447728999</v>
      </c>
      <c r="T25" s="68">
        <v>15.813695234789201</v>
      </c>
      <c r="U25" s="70">
        <v>-22.061273628971801</v>
      </c>
      <c r="V25" s="37"/>
      <c r="W25" s="37"/>
    </row>
    <row r="26" spans="1:23" ht="12" thickBot="1" x14ac:dyDescent="0.2">
      <c r="A26" s="51"/>
      <c r="B26" s="53" t="s">
        <v>24</v>
      </c>
      <c r="C26" s="54"/>
      <c r="D26" s="68">
        <v>456140.37770000001</v>
      </c>
      <c r="E26" s="68">
        <v>454106</v>
      </c>
      <c r="F26" s="69">
        <v>100.447996216742</v>
      </c>
      <c r="G26" s="68">
        <v>436493.20390000002</v>
      </c>
      <c r="H26" s="69">
        <v>4.5011408252077203</v>
      </c>
      <c r="I26" s="68">
        <v>89572.340200000006</v>
      </c>
      <c r="J26" s="69">
        <v>19.637011889114302</v>
      </c>
      <c r="K26" s="68">
        <v>86659.0291</v>
      </c>
      <c r="L26" s="69">
        <v>19.853465833079401</v>
      </c>
      <c r="M26" s="69">
        <v>3.3618090697026003E-2</v>
      </c>
      <c r="N26" s="68">
        <v>9141163.6885000002</v>
      </c>
      <c r="O26" s="68">
        <v>166731988.40990001</v>
      </c>
      <c r="P26" s="68">
        <v>36694</v>
      </c>
      <c r="Q26" s="68">
        <v>37147</v>
      </c>
      <c r="R26" s="69">
        <v>-1.21947936576305</v>
      </c>
      <c r="S26" s="68">
        <v>12.4309254292255</v>
      </c>
      <c r="T26" s="68">
        <v>12.455787043368201</v>
      </c>
      <c r="U26" s="70">
        <v>-0.19999809575159899</v>
      </c>
      <c r="V26" s="37"/>
      <c r="W26" s="37"/>
    </row>
    <row r="27" spans="1:23" ht="12" thickBot="1" x14ac:dyDescent="0.2">
      <c r="A27" s="51"/>
      <c r="B27" s="53" t="s">
        <v>25</v>
      </c>
      <c r="C27" s="54"/>
      <c r="D27" s="68">
        <v>177736.38680000001</v>
      </c>
      <c r="E27" s="68">
        <v>321872</v>
      </c>
      <c r="F27" s="69">
        <v>55.219586295173201</v>
      </c>
      <c r="G27" s="68">
        <v>314540.96850000002</v>
      </c>
      <c r="H27" s="69">
        <v>-43.4934063923059</v>
      </c>
      <c r="I27" s="68">
        <v>54994.976999999999</v>
      </c>
      <c r="J27" s="69">
        <v>30.9418785821745</v>
      </c>
      <c r="K27" s="68">
        <v>88491.593099999998</v>
      </c>
      <c r="L27" s="69">
        <v>28.133566677181499</v>
      </c>
      <c r="M27" s="69">
        <v>-0.37852879495736003</v>
      </c>
      <c r="N27" s="68">
        <v>6128811.7532000002</v>
      </c>
      <c r="O27" s="68">
        <v>74482759.914000005</v>
      </c>
      <c r="P27" s="68">
        <v>26821</v>
      </c>
      <c r="Q27" s="68">
        <v>27623</v>
      </c>
      <c r="R27" s="69">
        <v>-2.9033776200991901</v>
      </c>
      <c r="S27" s="68">
        <v>6.6267621192349297</v>
      </c>
      <c r="T27" s="68">
        <v>6.8476090250877899</v>
      </c>
      <c r="U27" s="70">
        <v>-3.3326517819589099</v>
      </c>
      <c r="V27" s="37"/>
      <c r="W27" s="37"/>
    </row>
    <row r="28" spans="1:23" ht="12" thickBot="1" x14ac:dyDescent="0.2">
      <c r="A28" s="51"/>
      <c r="B28" s="53" t="s">
        <v>26</v>
      </c>
      <c r="C28" s="54"/>
      <c r="D28" s="68">
        <v>837785.98589999997</v>
      </c>
      <c r="E28" s="68">
        <v>1031282</v>
      </c>
      <c r="F28" s="69">
        <v>81.237332359141405</v>
      </c>
      <c r="G28" s="68">
        <v>885975.98560000001</v>
      </c>
      <c r="H28" s="69">
        <v>-5.4391993105055603</v>
      </c>
      <c r="I28" s="68">
        <v>33699.1777</v>
      </c>
      <c r="J28" s="69">
        <v>4.0224088570541499</v>
      </c>
      <c r="K28" s="68">
        <v>40213.106699999997</v>
      </c>
      <c r="L28" s="69">
        <v>4.5388483834318496</v>
      </c>
      <c r="M28" s="69">
        <v>-0.16198522159940401</v>
      </c>
      <c r="N28" s="68">
        <v>18097578.461399999</v>
      </c>
      <c r="O28" s="68">
        <v>246194261.96200001</v>
      </c>
      <c r="P28" s="68">
        <v>45823</v>
      </c>
      <c r="Q28" s="68">
        <v>44873</v>
      </c>
      <c r="R28" s="69">
        <v>2.11708599826177</v>
      </c>
      <c r="S28" s="68">
        <v>18.2830889706043</v>
      </c>
      <c r="T28" s="68">
        <v>18.324583921289001</v>
      </c>
      <c r="U28" s="70">
        <v>-0.22695809636655301</v>
      </c>
      <c r="V28" s="37"/>
      <c r="W28" s="37"/>
    </row>
    <row r="29" spans="1:23" ht="12" thickBot="1" x14ac:dyDescent="0.2">
      <c r="A29" s="51"/>
      <c r="B29" s="53" t="s">
        <v>27</v>
      </c>
      <c r="C29" s="54"/>
      <c r="D29" s="68">
        <v>611654.25199999998</v>
      </c>
      <c r="E29" s="68">
        <v>722752</v>
      </c>
      <c r="F29" s="69">
        <v>84.628510471088305</v>
      </c>
      <c r="G29" s="68">
        <v>624044.32519999996</v>
      </c>
      <c r="H29" s="69">
        <v>-1.9854476196108499</v>
      </c>
      <c r="I29" s="68">
        <v>85904.477700000003</v>
      </c>
      <c r="J29" s="69">
        <v>14.0446138352031</v>
      </c>
      <c r="K29" s="68">
        <v>69479.751499999998</v>
      </c>
      <c r="L29" s="69">
        <v>11.1337846839217</v>
      </c>
      <c r="M29" s="69">
        <v>0.236395868514297</v>
      </c>
      <c r="N29" s="68">
        <v>11673201.127</v>
      </c>
      <c r="O29" s="68">
        <v>173675351.89899999</v>
      </c>
      <c r="P29" s="68">
        <v>102641</v>
      </c>
      <c r="Q29" s="68">
        <v>104352</v>
      </c>
      <c r="R29" s="69">
        <v>-1.6396427476234301</v>
      </c>
      <c r="S29" s="68">
        <v>5.95916107598328</v>
      </c>
      <c r="T29" s="68">
        <v>6.2981947897500801</v>
      </c>
      <c r="U29" s="70">
        <v>-5.6892859488758303</v>
      </c>
      <c r="V29" s="37"/>
      <c r="W29" s="37"/>
    </row>
    <row r="30" spans="1:23" ht="12" thickBot="1" x14ac:dyDescent="0.2">
      <c r="A30" s="51"/>
      <c r="B30" s="53" t="s">
        <v>28</v>
      </c>
      <c r="C30" s="54"/>
      <c r="D30" s="68">
        <v>811683.71680000005</v>
      </c>
      <c r="E30" s="68">
        <v>1217878</v>
      </c>
      <c r="F30" s="69">
        <v>66.647374925895704</v>
      </c>
      <c r="G30" s="68">
        <v>1158575.3435</v>
      </c>
      <c r="H30" s="69">
        <v>-29.941222955086999</v>
      </c>
      <c r="I30" s="68">
        <v>89549.345600000001</v>
      </c>
      <c r="J30" s="69">
        <v>11.032541832062501</v>
      </c>
      <c r="K30" s="68">
        <v>164921.5165</v>
      </c>
      <c r="L30" s="69">
        <v>14.234854679522201</v>
      </c>
      <c r="M30" s="69">
        <v>-0.45701842003132398</v>
      </c>
      <c r="N30" s="68">
        <v>20292053.406100001</v>
      </c>
      <c r="O30" s="68">
        <v>319328736.16670001</v>
      </c>
      <c r="P30" s="68">
        <v>67285</v>
      </c>
      <c r="Q30" s="68">
        <v>62710</v>
      </c>
      <c r="R30" s="69">
        <v>7.2954871631318898</v>
      </c>
      <c r="S30" s="68">
        <v>12.0633680136732</v>
      </c>
      <c r="T30" s="68">
        <v>12.352015740711201</v>
      </c>
      <c r="U30" s="70">
        <v>-2.3927623422485498</v>
      </c>
      <c r="V30" s="37"/>
      <c r="W30" s="37"/>
    </row>
    <row r="31" spans="1:23" ht="12" thickBot="1" x14ac:dyDescent="0.2">
      <c r="A31" s="51"/>
      <c r="B31" s="53" t="s">
        <v>29</v>
      </c>
      <c r="C31" s="54"/>
      <c r="D31" s="68">
        <v>840849.33649999998</v>
      </c>
      <c r="E31" s="68">
        <v>918399</v>
      </c>
      <c r="F31" s="69">
        <v>91.555994344506004</v>
      </c>
      <c r="G31" s="68">
        <v>1053696.7504</v>
      </c>
      <c r="H31" s="69">
        <v>-20.200063615950199</v>
      </c>
      <c r="I31" s="68">
        <v>16152.8254</v>
      </c>
      <c r="J31" s="69">
        <v>1.9210130398907701</v>
      </c>
      <c r="K31" s="68">
        <v>1564.9948999999999</v>
      </c>
      <c r="L31" s="69">
        <v>0.14852422192684001</v>
      </c>
      <c r="M31" s="69">
        <v>9.3213278203015193</v>
      </c>
      <c r="N31" s="68">
        <v>17495688.460900001</v>
      </c>
      <c r="O31" s="68">
        <v>267606962.59670001</v>
      </c>
      <c r="P31" s="68">
        <v>28039</v>
      </c>
      <c r="Q31" s="68">
        <v>28618</v>
      </c>
      <c r="R31" s="69">
        <v>-2.0232021804458702</v>
      </c>
      <c r="S31" s="68">
        <v>29.9885636613289</v>
      </c>
      <c r="T31" s="68">
        <v>29.445492787755999</v>
      </c>
      <c r="U31" s="70">
        <v>1.81092659090309</v>
      </c>
      <c r="V31" s="37"/>
      <c r="W31" s="37"/>
    </row>
    <row r="32" spans="1:23" ht="12" thickBot="1" x14ac:dyDescent="0.2">
      <c r="A32" s="51"/>
      <c r="B32" s="53" t="s">
        <v>30</v>
      </c>
      <c r="C32" s="54"/>
      <c r="D32" s="68">
        <v>96706.806599999996</v>
      </c>
      <c r="E32" s="68">
        <v>142365</v>
      </c>
      <c r="F32" s="69">
        <v>67.928779264566401</v>
      </c>
      <c r="G32" s="68">
        <v>103219.6712</v>
      </c>
      <c r="H32" s="69">
        <v>-6.3097126005958302</v>
      </c>
      <c r="I32" s="68">
        <v>26868.244500000001</v>
      </c>
      <c r="J32" s="69">
        <v>27.783198974952001</v>
      </c>
      <c r="K32" s="68">
        <v>26293.8567</v>
      </c>
      <c r="L32" s="69">
        <v>25.4736877131227</v>
      </c>
      <c r="M32" s="69">
        <v>2.1844942967229001E-2</v>
      </c>
      <c r="N32" s="68">
        <v>1830996.433</v>
      </c>
      <c r="O32" s="68">
        <v>39986841.155500002</v>
      </c>
      <c r="P32" s="68">
        <v>21514</v>
      </c>
      <c r="Q32" s="68">
        <v>21989</v>
      </c>
      <c r="R32" s="69">
        <v>-2.1601709945882099</v>
      </c>
      <c r="S32" s="68">
        <v>4.4950639862415196</v>
      </c>
      <c r="T32" s="68">
        <v>4.5097812451680399</v>
      </c>
      <c r="U32" s="70">
        <v>-0.32740933102547298</v>
      </c>
      <c r="V32" s="37"/>
      <c r="W32" s="37"/>
    </row>
    <row r="33" spans="1:23" ht="12" thickBot="1" x14ac:dyDescent="0.2">
      <c r="A33" s="51"/>
      <c r="B33" s="53" t="s">
        <v>31</v>
      </c>
      <c r="C33" s="54"/>
      <c r="D33" s="71"/>
      <c r="E33" s="71"/>
      <c r="F33" s="71"/>
      <c r="G33" s="68">
        <v>89.572900000000004</v>
      </c>
      <c r="H33" s="71"/>
      <c r="I33" s="71"/>
      <c r="J33" s="71"/>
      <c r="K33" s="68">
        <v>17.718299999999999</v>
      </c>
      <c r="L33" s="69">
        <v>19.780871223327601</v>
      </c>
      <c r="M33" s="71"/>
      <c r="N33" s="68">
        <v>65.581999999999994</v>
      </c>
      <c r="O33" s="68">
        <v>4930.8406000000004</v>
      </c>
      <c r="P33" s="71"/>
      <c r="Q33" s="68">
        <v>1</v>
      </c>
      <c r="R33" s="71"/>
      <c r="S33" s="71"/>
      <c r="T33" s="68">
        <v>4.2735000000000003</v>
      </c>
      <c r="U33" s="72"/>
      <c r="V33" s="37"/>
      <c r="W33" s="37"/>
    </row>
    <row r="34" spans="1:23" ht="12" thickBot="1" x14ac:dyDescent="0.2">
      <c r="A34" s="51"/>
      <c r="B34" s="53" t="s">
        <v>36</v>
      </c>
      <c r="C34" s="54"/>
      <c r="D34" s="71"/>
      <c r="E34" s="71"/>
      <c r="F34" s="71"/>
      <c r="G34" s="71"/>
      <c r="H34" s="71"/>
      <c r="I34" s="71"/>
      <c r="J34" s="71"/>
      <c r="K34" s="71"/>
      <c r="L34" s="71"/>
      <c r="M34" s="71"/>
      <c r="N34" s="71"/>
      <c r="O34" s="68">
        <v>10</v>
      </c>
      <c r="P34" s="71"/>
      <c r="Q34" s="71"/>
      <c r="R34" s="71"/>
      <c r="S34" s="71"/>
      <c r="T34" s="71"/>
      <c r="U34" s="72"/>
      <c r="V34" s="37"/>
      <c r="W34" s="37"/>
    </row>
    <row r="35" spans="1:23" ht="12" thickBot="1" x14ac:dyDescent="0.2">
      <c r="A35" s="51"/>
      <c r="B35" s="53" t="s">
        <v>32</v>
      </c>
      <c r="C35" s="54"/>
      <c r="D35" s="68">
        <v>121310.632</v>
      </c>
      <c r="E35" s="68">
        <v>153259</v>
      </c>
      <c r="F35" s="69">
        <v>79.154002048819294</v>
      </c>
      <c r="G35" s="68">
        <v>210996.5724</v>
      </c>
      <c r="H35" s="69">
        <v>-42.505875512506698</v>
      </c>
      <c r="I35" s="68">
        <v>10847.3071</v>
      </c>
      <c r="J35" s="69">
        <v>8.9417612629369501</v>
      </c>
      <c r="K35" s="68">
        <v>19583.211299999999</v>
      </c>
      <c r="L35" s="69">
        <v>9.2812935666437397</v>
      </c>
      <c r="M35" s="69">
        <v>-0.44609150492084998</v>
      </c>
      <c r="N35" s="68">
        <v>2881990.6431999998</v>
      </c>
      <c r="O35" s="68">
        <v>44121851.320500001</v>
      </c>
      <c r="P35" s="68">
        <v>9675</v>
      </c>
      <c r="Q35" s="68">
        <v>9578</v>
      </c>
      <c r="R35" s="69">
        <v>1.0127375234913401</v>
      </c>
      <c r="S35" s="68">
        <v>12.538566614987101</v>
      </c>
      <c r="T35" s="68">
        <v>12.7675434433076</v>
      </c>
      <c r="U35" s="70">
        <v>-1.8261802592874601</v>
      </c>
      <c r="V35" s="37"/>
      <c r="W35" s="37"/>
    </row>
    <row r="36" spans="1:23" ht="12" customHeight="1" thickBot="1" x14ac:dyDescent="0.2">
      <c r="A36" s="51"/>
      <c r="B36" s="53" t="s">
        <v>37</v>
      </c>
      <c r="C36" s="54"/>
      <c r="D36" s="71"/>
      <c r="E36" s="68">
        <v>593300</v>
      </c>
      <c r="F36" s="71"/>
      <c r="G36" s="71"/>
      <c r="H36" s="71"/>
      <c r="I36" s="71"/>
      <c r="J36" s="71"/>
      <c r="K36" s="71"/>
      <c r="L36" s="71"/>
      <c r="M36" s="71"/>
      <c r="N36" s="71"/>
      <c r="O36" s="71"/>
      <c r="P36" s="71"/>
      <c r="Q36" s="71"/>
      <c r="R36" s="71"/>
      <c r="S36" s="71"/>
      <c r="T36" s="71"/>
      <c r="U36" s="72"/>
      <c r="V36" s="37"/>
      <c r="W36" s="37"/>
    </row>
    <row r="37" spans="1:23" ht="12" thickBot="1" x14ac:dyDescent="0.2">
      <c r="A37" s="51"/>
      <c r="B37" s="53" t="s">
        <v>38</v>
      </c>
      <c r="C37" s="54"/>
      <c r="D37" s="71"/>
      <c r="E37" s="68">
        <v>221324</v>
      </c>
      <c r="F37" s="71"/>
      <c r="G37" s="71"/>
      <c r="H37" s="71"/>
      <c r="I37" s="71"/>
      <c r="J37" s="71"/>
      <c r="K37" s="71"/>
      <c r="L37" s="71"/>
      <c r="M37" s="71"/>
      <c r="N37" s="71"/>
      <c r="O37" s="71"/>
      <c r="P37" s="71"/>
      <c r="Q37" s="71"/>
      <c r="R37" s="71"/>
      <c r="S37" s="71"/>
      <c r="T37" s="71"/>
      <c r="U37" s="72"/>
      <c r="V37" s="37"/>
      <c r="W37" s="37"/>
    </row>
    <row r="38" spans="1:23" ht="12" thickBot="1" x14ac:dyDescent="0.2">
      <c r="A38" s="51"/>
      <c r="B38" s="53" t="s">
        <v>39</v>
      </c>
      <c r="C38" s="54"/>
      <c r="D38" s="71"/>
      <c r="E38" s="68">
        <v>273649</v>
      </c>
      <c r="F38" s="71"/>
      <c r="G38" s="71"/>
      <c r="H38" s="71"/>
      <c r="I38" s="71"/>
      <c r="J38" s="71"/>
      <c r="K38" s="71"/>
      <c r="L38" s="71"/>
      <c r="M38" s="71"/>
      <c r="N38" s="71"/>
      <c r="O38" s="71"/>
      <c r="P38" s="71"/>
      <c r="Q38" s="71"/>
      <c r="R38" s="71"/>
      <c r="S38" s="71"/>
      <c r="T38" s="71"/>
      <c r="U38" s="72"/>
      <c r="V38" s="37"/>
      <c r="W38" s="37"/>
    </row>
    <row r="39" spans="1:23" ht="12" customHeight="1" thickBot="1" x14ac:dyDescent="0.2">
      <c r="A39" s="51"/>
      <c r="B39" s="53" t="s">
        <v>33</v>
      </c>
      <c r="C39" s="54"/>
      <c r="D39" s="68">
        <v>240729.91519999999</v>
      </c>
      <c r="E39" s="68">
        <v>378265</v>
      </c>
      <c r="F39" s="69">
        <v>63.6405470239118</v>
      </c>
      <c r="G39" s="68">
        <v>278454.27439999999</v>
      </c>
      <c r="H39" s="69">
        <v>-13.5477752249581</v>
      </c>
      <c r="I39" s="68">
        <v>15010.545899999999</v>
      </c>
      <c r="J39" s="69">
        <v>6.2354302279087896</v>
      </c>
      <c r="K39" s="68">
        <v>16473.858400000001</v>
      </c>
      <c r="L39" s="69">
        <v>5.9161808291494502</v>
      </c>
      <c r="M39" s="69">
        <v>-8.8826337125733998E-2</v>
      </c>
      <c r="N39" s="68">
        <v>5776643.2547000004</v>
      </c>
      <c r="O39" s="68">
        <v>74567048.252700001</v>
      </c>
      <c r="P39" s="68">
        <v>380</v>
      </c>
      <c r="Q39" s="68">
        <v>385</v>
      </c>
      <c r="R39" s="69">
        <v>-1.2987012987013</v>
      </c>
      <c r="S39" s="68">
        <v>633.49977684210501</v>
      </c>
      <c r="T39" s="68">
        <v>614.01709376623398</v>
      </c>
      <c r="U39" s="70">
        <v>3.0754048838011498</v>
      </c>
      <c r="V39" s="37"/>
      <c r="W39" s="37"/>
    </row>
    <row r="40" spans="1:23" ht="12" thickBot="1" x14ac:dyDescent="0.2">
      <c r="A40" s="51"/>
      <c r="B40" s="53" t="s">
        <v>34</v>
      </c>
      <c r="C40" s="54"/>
      <c r="D40" s="68">
        <v>342131.0503</v>
      </c>
      <c r="E40" s="68">
        <v>309773</v>
      </c>
      <c r="F40" s="69">
        <v>110.445729711757</v>
      </c>
      <c r="G40" s="68">
        <v>298432.26020000002</v>
      </c>
      <c r="H40" s="69">
        <v>14.6427836155228</v>
      </c>
      <c r="I40" s="68">
        <v>20552.912799999998</v>
      </c>
      <c r="J40" s="69">
        <v>6.0073216920761903</v>
      </c>
      <c r="K40" s="68">
        <v>23462.823199999999</v>
      </c>
      <c r="L40" s="69">
        <v>7.86202643919124</v>
      </c>
      <c r="M40" s="69">
        <v>-0.124022176495794</v>
      </c>
      <c r="N40" s="68">
        <v>7659537.9852</v>
      </c>
      <c r="O40" s="68">
        <v>142233480.6751</v>
      </c>
      <c r="P40" s="68">
        <v>1936</v>
      </c>
      <c r="Q40" s="68">
        <v>1841</v>
      </c>
      <c r="R40" s="69">
        <v>5.1602390005431902</v>
      </c>
      <c r="S40" s="68">
        <v>176.72058383264499</v>
      </c>
      <c r="T40" s="68">
        <v>176.31361032047801</v>
      </c>
      <c r="U40" s="70">
        <v>0.23029208219005301</v>
      </c>
      <c r="V40" s="37"/>
      <c r="W40" s="37"/>
    </row>
    <row r="41" spans="1:23" ht="12" thickBot="1" x14ac:dyDescent="0.2">
      <c r="A41" s="51"/>
      <c r="B41" s="53" t="s">
        <v>40</v>
      </c>
      <c r="C41" s="54"/>
      <c r="D41" s="71"/>
      <c r="E41" s="68">
        <v>225643</v>
      </c>
      <c r="F41" s="71"/>
      <c r="G41" s="71"/>
      <c r="H41" s="71"/>
      <c r="I41" s="71"/>
      <c r="J41" s="71"/>
      <c r="K41" s="71"/>
      <c r="L41" s="71"/>
      <c r="M41" s="71"/>
      <c r="N41" s="71"/>
      <c r="O41" s="71"/>
      <c r="P41" s="71"/>
      <c r="Q41" s="71"/>
      <c r="R41" s="71"/>
      <c r="S41" s="71"/>
      <c r="T41" s="71"/>
      <c r="U41" s="72"/>
      <c r="V41" s="37"/>
      <c r="W41" s="37"/>
    </row>
    <row r="42" spans="1:23" ht="12" thickBot="1" x14ac:dyDescent="0.2">
      <c r="A42" s="51"/>
      <c r="B42" s="53" t="s">
        <v>41</v>
      </c>
      <c r="C42" s="54"/>
      <c r="D42" s="71"/>
      <c r="E42" s="68">
        <v>86371</v>
      </c>
      <c r="F42" s="71"/>
      <c r="G42" s="71"/>
      <c r="H42" s="71"/>
      <c r="I42" s="71"/>
      <c r="J42" s="71"/>
      <c r="K42" s="71"/>
      <c r="L42" s="71"/>
      <c r="M42" s="71"/>
      <c r="N42" s="71"/>
      <c r="O42" s="71"/>
      <c r="P42" s="71"/>
      <c r="Q42" s="71"/>
      <c r="R42" s="71"/>
      <c r="S42" s="71"/>
      <c r="T42" s="71"/>
      <c r="U42" s="72"/>
      <c r="V42" s="37"/>
      <c r="W42" s="37"/>
    </row>
    <row r="43" spans="1:23" ht="12" thickBot="1" x14ac:dyDescent="0.2">
      <c r="A43" s="51"/>
      <c r="B43" s="53" t="s">
        <v>71</v>
      </c>
      <c r="C43" s="54"/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1"/>
      <c r="O43" s="68">
        <v>170.9402</v>
      </c>
      <c r="P43" s="71"/>
      <c r="Q43" s="71"/>
      <c r="R43" s="71"/>
      <c r="S43" s="71"/>
      <c r="T43" s="71"/>
      <c r="U43" s="72"/>
      <c r="V43" s="37"/>
      <c r="W43" s="37"/>
    </row>
    <row r="44" spans="1:23" ht="12" thickBot="1" x14ac:dyDescent="0.2">
      <c r="A44" s="52"/>
      <c r="B44" s="53" t="s">
        <v>35</v>
      </c>
      <c r="C44" s="54"/>
      <c r="D44" s="73">
        <v>11765.141799999999</v>
      </c>
      <c r="E44" s="73">
        <v>0</v>
      </c>
      <c r="F44" s="74"/>
      <c r="G44" s="73">
        <v>127952.8646</v>
      </c>
      <c r="H44" s="75">
        <v>-90.805096988817198</v>
      </c>
      <c r="I44" s="73">
        <v>1492.1750999999999</v>
      </c>
      <c r="J44" s="75">
        <v>12.683018406119</v>
      </c>
      <c r="K44" s="73">
        <v>14565.1481</v>
      </c>
      <c r="L44" s="75">
        <v>11.383213768236301</v>
      </c>
      <c r="M44" s="75">
        <v>-0.89755166993461599</v>
      </c>
      <c r="N44" s="73">
        <v>629932.94680000003</v>
      </c>
      <c r="O44" s="73">
        <v>9266525.7463000007</v>
      </c>
      <c r="P44" s="73">
        <v>22</v>
      </c>
      <c r="Q44" s="73">
        <v>25</v>
      </c>
      <c r="R44" s="75">
        <v>-12</v>
      </c>
      <c r="S44" s="73">
        <v>534.77917272727302</v>
      </c>
      <c r="T44" s="73">
        <v>884.74483599999996</v>
      </c>
      <c r="U44" s="76">
        <v>-65.441154240911899</v>
      </c>
      <c r="V44" s="37"/>
      <c r="W44" s="37"/>
    </row>
  </sheetData>
  <mergeCells count="42">
    <mergeCell ref="B18:C18"/>
    <mergeCell ref="A1:U4"/>
    <mergeCell ref="W1:W4"/>
    <mergeCell ref="B6:C6"/>
    <mergeCell ref="A7:C7"/>
    <mergeCell ref="A8:A44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30:C30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43:C43"/>
    <mergeCell ref="B44:C44"/>
    <mergeCell ref="B37:C37"/>
    <mergeCell ref="B38:C38"/>
    <mergeCell ref="B39:C39"/>
    <mergeCell ref="B40:C40"/>
    <mergeCell ref="B41:C41"/>
    <mergeCell ref="B42:C42"/>
    <mergeCell ref="B31:C31"/>
    <mergeCell ref="B32:C32"/>
    <mergeCell ref="B33:C33"/>
    <mergeCell ref="B34:C34"/>
    <mergeCell ref="B35:C35"/>
    <mergeCell ref="B36:C36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63"/>
  <sheetViews>
    <sheetView topLeftCell="A13" workbookViewId="0">
      <selection activeCell="C31" sqref="C31:H31"/>
    </sheetView>
  </sheetViews>
  <sheetFormatPr defaultRowHeight="13.5" x14ac:dyDescent="0.1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 x14ac:dyDescent="0.2">
      <c r="A1" s="30" t="s">
        <v>64</v>
      </c>
      <c r="B1" s="31" t="s">
        <v>65</v>
      </c>
      <c r="C1" s="30" t="s">
        <v>66</v>
      </c>
      <c r="D1" s="30" t="s">
        <v>67</v>
      </c>
      <c r="E1" s="30" t="s">
        <v>68</v>
      </c>
      <c r="F1" s="30" t="s">
        <v>69</v>
      </c>
      <c r="G1" s="30" t="s">
        <v>68</v>
      </c>
      <c r="H1" s="30" t="s">
        <v>70</v>
      </c>
    </row>
    <row r="2" spans="1:8" ht="14.25" x14ac:dyDescent="0.2">
      <c r="A2" s="32">
        <v>1</v>
      </c>
      <c r="B2" s="33">
        <v>12</v>
      </c>
      <c r="C2" s="32">
        <v>53699</v>
      </c>
      <c r="D2" s="32">
        <v>546713.00639401702</v>
      </c>
      <c r="E2" s="32">
        <v>400296.56703589699</v>
      </c>
      <c r="F2" s="32">
        <v>146416.43935812</v>
      </c>
      <c r="G2" s="32">
        <v>400296.56703589699</v>
      </c>
      <c r="H2" s="32">
        <v>0.26781224819187299</v>
      </c>
    </row>
    <row r="3" spans="1:8" ht="14.25" x14ac:dyDescent="0.2">
      <c r="A3" s="32">
        <v>2</v>
      </c>
      <c r="B3" s="33">
        <v>13</v>
      </c>
      <c r="C3" s="32">
        <v>8351.0560000000005</v>
      </c>
      <c r="D3" s="32">
        <v>72205.388835488993</v>
      </c>
      <c r="E3" s="32">
        <v>54289.785201134597</v>
      </c>
      <c r="F3" s="32">
        <v>17915.6036343544</v>
      </c>
      <c r="G3" s="32">
        <v>54289.785201134597</v>
      </c>
      <c r="H3" s="32">
        <v>0.24812003540584601</v>
      </c>
    </row>
    <row r="4" spans="1:8" ht="14.25" x14ac:dyDescent="0.2">
      <c r="A4" s="32">
        <v>3</v>
      </c>
      <c r="B4" s="33">
        <v>14</v>
      </c>
      <c r="C4" s="32">
        <v>88399</v>
      </c>
      <c r="D4" s="32">
        <v>93108.444854700894</v>
      </c>
      <c r="E4" s="32">
        <v>67565.903926495695</v>
      </c>
      <c r="F4" s="32">
        <v>25542.5409282051</v>
      </c>
      <c r="G4" s="32">
        <v>67565.903926495695</v>
      </c>
      <c r="H4" s="32">
        <v>0.27433108745468998</v>
      </c>
    </row>
    <row r="5" spans="1:8" ht="14.25" x14ac:dyDescent="0.2">
      <c r="A5" s="32">
        <v>4</v>
      </c>
      <c r="B5" s="33">
        <v>15</v>
      </c>
      <c r="C5" s="32">
        <v>3024</v>
      </c>
      <c r="D5" s="32">
        <v>50229.696941880298</v>
      </c>
      <c r="E5" s="32">
        <v>37428.406164102598</v>
      </c>
      <c r="F5" s="32">
        <v>12801.2907777778</v>
      </c>
      <c r="G5" s="32">
        <v>37428.406164102598</v>
      </c>
      <c r="H5" s="32">
        <v>0.25485502714837899</v>
      </c>
    </row>
    <row r="6" spans="1:8" ht="14.25" x14ac:dyDescent="0.2">
      <c r="A6" s="32">
        <v>5</v>
      </c>
      <c r="B6" s="33">
        <v>16</v>
      </c>
      <c r="C6" s="32">
        <v>2688</v>
      </c>
      <c r="D6" s="32">
        <v>186034.52625384601</v>
      </c>
      <c r="E6" s="32">
        <v>159906.98772222199</v>
      </c>
      <c r="F6" s="32">
        <v>26127.538531623901</v>
      </c>
      <c r="G6" s="32">
        <v>159906.98772222199</v>
      </c>
      <c r="H6" s="32">
        <v>0.140444567241097</v>
      </c>
    </row>
    <row r="7" spans="1:8" ht="14.25" x14ac:dyDescent="0.2">
      <c r="A7" s="32">
        <v>6</v>
      </c>
      <c r="B7" s="33">
        <v>17</v>
      </c>
      <c r="C7" s="32">
        <v>18624</v>
      </c>
      <c r="D7" s="32">
        <v>242039.60952051301</v>
      </c>
      <c r="E7" s="32">
        <v>181946.67513931601</v>
      </c>
      <c r="F7" s="32">
        <v>60092.934381196603</v>
      </c>
      <c r="G7" s="32">
        <v>181946.67513931601</v>
      </c>
      <c r="H7" s="32">
        <v>0.248277273708392</v>
      </c>
    </row>
    <row r="8" spans="1:8" ht="14.25" x14ac:dyDescent="0.2">
      <c r="A8" s="32">
        <v>7</v>
      </c>
      <c r="B8" s="33">
        <v>18</v>
      </c>
      <c r="C8" s="32">
        <v>60231</v>
      </c>
      <c r="D8" s="32">
        <v>143809.33995128199</v>
      </c>
      <c r="E8" s="32">
        <v>114758.94756153801</v>
      </c>
      <c r="F8" s="32">
        <v>29050.3923897436</v>
      </c>
      <c r="G8" s="32">
        <v>114758.94756153801</v>
      </c>
      <c r="H8" s="32">
        <v>0.20200629805814399</v>
      </c>
    </row>
    <row r="9" spans="1:8" ht="14.25" x14ac:dyDescent="0.2">
      <c r="A9" s="32">
        <v>8</v>
      </c>
      <c r="B9" s="33">
        <v>19</v>
      </c>
      <c r="C9" s="32">
        <v>19194</v>
      </c>
      <c r="D9" s="32">
        <v>98745.099915384606</v>
      </c>
      <c r="E9" s="32">
        <v>91373.298584615404</v>
      </c>
      <c r="F9" s="32">
        <v>7371.8013307692299</v>
      </c>
      <c r="G9" s="32">
        <v>91373.298584615404</v>
      </c>
      <c r="H9" s="32">
        <v>7.4654857173532499E-2</v>
      </c>
    </row>
    <row r="10" spans="1:8" ht="14.25" x14ac:dyDescent="0.2">
      <c r="A10" s="32">
        <v>9</v>
      </c>
      <c r="B10" s="33">
        <v>21</v>
      </c>
      <c r="C10" s="32">
        <v>156277</v>
      </c>
      <c r="D10" s="32">
        <v>646787.90090000001</v>
      </c>
      <c r="E10" s="32">
        <v>614809.07909999997</v>
      </c>
      <c r="F10" s="32">
        <v>31978.821800000002</v>
      </c>
      <c r="G10" s="32">
        <v>614809.07909999997</v>
      </c>
      <c r="H10" s="32">
        <v>4.9442517022198103E-2</v>
      </c>
    </row>
    <row r="11" spans="1:8" ht="14.25" x14ac:dyDescent="0.2">
      <c r="A11" s="32">
        <v>10</v>
      </c>
      <c r="B11" s="33">
        <v>22</v>
      </c>
      <c r="C11" s="32">
        <v>25082.603999999999</v>
      </c>
      <c r="D11" s="32">
        <v>373838.303716239</v>
      </c>
      <c r="E11" s="32">
        <v>336218.39035213698</v>
      </c>
      <c r="F11" s="32">
        <v>37619.913364102598</v>
      </c>
      <c r="G11" s="32">
        <v>336218.39035213698</v>
      </c>
      <c r="H11" s="32">
        <v>0.100631510977157</v>
      </c>
    </row>
    <row r="12" spans="1:8" ht="14.25" x14ac:dyDescent="0.2">
      <c r="A12" s="32">
        <v>11</v>
      </c>
      <c r="B12" s="33">
        <v>23</v>
      </c>
      <c r="C12" s="32">
        <v>140114.185</v>
      </c>
      <c r="D12" s="32">
        <v>1111508.94602564</v>
      </c>
      <c r="E12" s="32">
        <v>922191.64217948704</v>
      </c>
      <c r="F12" s="32">
        <v>189317.30384615401</v>
      </c>
      <c r="G12" s="32">
        <v>922191.64217948704</v>
      </c>
      <c r="H12" s="32">
        <v>0.17032458850024099</v>
      </c>
    </row>
    <row r="13" spans="1:8" ht="14.25" x14ac:dyDescent="0.2">
      <c r="A13" s="32">
        <v>12</v>
      </c>
      <c r="B13" s="33">
        <v>24</v>
      </c>
      <c r="C13" s="32">
        <v>14221</v>
      </c>
      <c r="D13" s="32">
        <v>394851.785210256</v>
      </c>
      <c r="E13" s="32">
        <v>352095.451202564</v>
      </c>
      <c r="F13" s="32">
        <v>42756.334007692298</v>
      </c>
      <c r="G13" s="32">
        <v>352095.451202564</v>
      </c>
      <c r="H13" s="32">
        <v>0.108284514871637</v>
      </c>
    </row>
    <row r="14" spans="1:8" ht="14.25" x14ac:dyDescent="0.2">
      <c r="A14" s="32">
        <v>13</v>
      </c>
      <c r="B14" s="33">
        <v>25</v>
      </c>
      <c r="C14" s="32">
        <v>71529</v>
      </c>
      <c r="D14" s="32">
        <v>798151.95649999997</v>
      </c>
      <c r="E14" s="32">
        <v>732749.59660000005</v>
      </c>
      <c r="F14" s="32">
        <v>65402.359900000003</v>
      </c>
      <c r="G14" s="32">
        <v>732749.59660000005</v>
      </c>
      <c r="H14" s="32">
        <v>8.1942240907104794E-2</v>
      </c>
    </row>
    <row r="15" spans="1:8" ht="14.25" x14ac:dyDescent="0.2">
      <c r="A15" s="32">
        <v>14</v>
      </c>
      <c r="B15" s="33">
        <v>26</v>
      </c>
      <c r="C15" s="32">
        <v>70494</v>
      </c>
      <c r="D15" s="32">
        <v>307804.09647964599</v>
      </c>
      <c r="E15" s="32">
        <v>279773.54250973498</v>
      </c>
      <c r="F15" s="32">
        <v>28030.5539699115</v>
      </c>
      <c r="G15" s="32">
        <v>279773.54250973498</v>
      </c>
      <c r="H15" s="32">
        <v>9.1066214811618196E-2</v>
      </c>
    </row>
    <row r="16" spans="1:8" ht="14.25" x14ac:dyDescent="0.2">
      <c r="A16" s="32">
        <v>15</v>
      </c>
      <c r="B16" s="33">
        <v>27</v>
      </c>
      <c r="C16" s="32">
        <v>126173.05100000001</v>
      </c>
      <c r="D16" s="32">
        <v>874553.17330000002</v>
      </c>
      <c r="E16" s="32">
        <v>775214.76170000003</v>
      </c>
      <c r="F16" s="32">
        <v>99338.411600000007</v>
      </c>
      <c r="G16" s="32">
        <v>775214.76170000003</v>
      </c>
      <c r="H16" s="32">
        <v>0.1135876178062</v>
      </c>
    </row>
    <row r="17" spans="1:8" ht="14.25" x14ac:dyDescent="0.2">
      <c r="A17" s="32">
        <v>16</v>
      </c>
      <c r="B17" s="33">
        <v>29</v>
      </c>
      <c r="C17" s="32">
        <v>168085</v>
      </c>
      <c r="D17" s="32">
        <v>2120579.85601197</v>
      </c>
      <c r="E17" s="32">
        <v>1882942.65348889</v>
      </c>
      <c r="F17" s="32">
        <v>237637.20252307699</v>
      </c>
      <c r="G17" s="32">
        <v>1882942.65348889</v>
      </c>
      <c r="H17" s="32">
        <v>0.112062369096529</v>
      </c>
    </row>
    <row r="18" spans="1:8" ht="14.25" x14ac:dyDescent="0.2">
      <c r="A18" s="32">
        <v>17</v>
      </c>
      <c r="B18" s="33">
        <v>31</v>
      </c>
      <c r="C18" s="32">
        <v>26624.712</v>
      </c>
      <c r="D18" s="32">
        <v>199681.803073769</v>
      </c>
      <c r="E18" s="32">
        <v>161571.57524258501</v>
      </c>
      <c r="F18" s="32">
        <v>38110.2278311841</v>
      </c>
      <c r="G18" s="32">
        <v>161571.57524258501</v>
      </c>
      <c r="H18" s="32">
        <v>0.19085478618752699</v>
      </c>
    </row>
    <row r="19" spans="1:8" ht="14.25" x14ac:dyDescent="0.2">
      <c r="A19" s="32">
        <v>18</v>
      </c>
      <c r="B19" s="33">
        <v>32</v>
      </c>
      <c r="C19" s="32">
        <v>12665.734</v>
      </c>
      <c r="D19" s="32">
        <v>216500.00719671001</v>
      </c>
      <c r="E19" s="32">
        <v>198651.89636705499</v>
      </c>
      <c r="F19" s="32">
        <v>17848.110829654601</v>
      </c>
      <c r="G19" s="32">
        <v>198651.89636705499</v>
      </c>
      <c r="H19" s="32">
        <v>8.2439308251098603E-2</v>
      </c>
    </row>
    <row r="20" spans="1:8" ht="14.25" x14ac:dyDescent="0.2">
      <c r="A20" s="32">
        <v>19</v>
      </c>
      <c r="B20" s="33">
        <v>33</v>
      </c>
      <c r="C20" s="32">
        <v>36793.572999999997</v>
      </c>
      <c r="D20" s="32">
        <v>456140.38590583898</v>
      </c>
      <c r="E20" s="32">
        <v>366568.03429611301</v>
      </c>
      <c r="F20" s="32">
        <v>89572.351609726102</v>
      </c>
      <c r="G20" s="32">
        <v>366568.03429611301</v>
      </c>
      <c r="H20" s="32">
        <v>0.19637014037212799</v>
      </c>
    </row>
    <row r="21" spans="1:8" ht="14.25" x14ac:dyDescent="0.2">
      <c r="A21" s="32">
        <v>20</v>
      </c>
      <c r="B21" s="33">
        <v>34</v>
      </c>
      <c r="C21" s="32">
        <v>34432.550999999999</v>
      </c>
      <c r="D21" s="32">
        <v>177736.32841229899</v>
      </c>
      <c r="E21" s="32">
        <v>122741.418939318</v>
      </c>
      <c r="F21" s="32">
        <v>54994.9094729805</v>
      </c>
      <c r="G21" s="32">
        <v>122741.418939318</v>
      </c>
      <c r="H21" s="32">
        <v>0.30941850754004402</v>
      </c>
    </row>
    <row r="22" spans="1:8" ht="14.25" x14ac:dyDescent="0.2">
      <c r="A22" s="32">
        <v>21</v>
      </c>
      <c r="B22" s="33">
        <v>35</v>
      </c>
      <c r="C22" s="32">
        <v>35491.406999999999</v>
      </c>
      <c r="D22" s="32">
        <v>837785.98260531004</v>
      </c>
      <c r="E22" s="32">
        <v>804086.80391327397</v>
      </c>
      <c r="F22" s="32">
        <v>33699.178692035399</v>
      </c>
      <c r="G22" s="32">
        <v>804086.80391327397</v>
      </c>
      <c r="H22" s="32">
        <v>4.0224089912842903E-2</v>
      </c>
    </row>
    <row r="23" spans="1:8" ht="14.25" x14ac:dyDescent="0.2">
      <c r="A23" s="32">
        <v>22</v>
      </c>
      <c r="B23" s="33">
        <v>36</v>
      </c>
      <c r="C23" s="32">
        <v>149664.94899999999</v>
      </c>
      <c r="D23" s="32">
        <v>611654.24872035405</v>
      </c>
      <c r="E23" s="32">
        <v>525749.77926022501</v>
      </c>
      <c r="F23" s="32">
        <v>85904.469460128807</v>
      </c>
      <c r="G23" s="32">
        <v>525749.77926022501</v>
      </c>
      <c r="H23" s="32">
        <v>0.14044612563364001</v>
      </c>
    </row>
    <row r="24" spans="1:8" ht="14.25" x14ac:dyDescent="0.2">
      <c r="A24" s="32">
        <v>23</v>
      </c>
      <c r="B24" s="33">
        <v>37</v>
      </c>
      <c r="C24" s="32">
        <v>105091.44500000001</v>
      </c>
      <c r="D24" s="32">
        <v>811683.71056194697</v>
      </c>
      <c r="E24" s="32">
        <v>722134.36568775005</v>
      </c>
      <c r="F24" s="32">
        <v>89549.344874196497</v>
      </c>
      <c r="G24" s="32">
        <v>722134.36568775005</v>
      </c>
      <c r="H24" s="32">
        <v>0.11032541827431699</v>
      </c>
    </row>
    <row r="25" spans="1:8" ht="14.25" x14ac:dyDescent="0.2">
      <c r="A25" s="32">
        <v>24</v>
      </c>
      <c r="B25" s="33">
        <v>38</v>
      </c>
      <c r="C25" s="32">
        <v>175622.78400000001</v>
      </c>
      <c r="D25" s="32">
        <v>840849.29599999997</v>
      </c>
      <c r="E25" s="32">
        <v>824696.51969999995</v>
      </c>
      <c r="F25" s="32">
        <v>16152.7763</v>
      </c>
      <c r="G25" s="32">
        <v>824696.51969999995</v>
      </c>
      <c r="H25" s="32">
        <v>1.9210072930833499E-2</v>
      </c>
    </row>
    <row r="26" spans="1:8" ht="14.25" x14ac:dyDescent="0.2">
      <c r="A26" s="32">
        <v>25</v>
      </c>
      <c r="B26" s="33">
        <v>39</v>
      </c>
      <c r="C26" s="32">
        <v>72836.243000000002</v>
      </c>
      <c r="D26" s="32">
        <v>96706.762494266703</v>
      </c>
      <c r="E26" s="32">
        <v>69838.549227867406</v>
      </c>
      <c r="F26" s="32">
        <v>26868.2132663993</v>
      </c>
      <c r="G26" s="32">
        <v>69838.549227867406</v>
      </c>
      <c r="H26" s="32">
        <v>0.27783179349005899</v>
      </c>
    </row>
    <row r="27" spans="1:8" ht="14.25" x14ac:dyDescent="0.2">
      <c r="A27" s="32">
        <v>26</v>
      </c>
      <c r="B27" s="33">
        <v>42</v>
      </c>
      <c r="C27" s="32">
        <v>7135.8549999999996</v>
      </c>
      <c r="D27" s="32">
        <v>121310.6314</v>
      </c>
      <c r="E27" s="32">
        <v>110463.32120000001</v>
      </c>
      <c r="F27" s="32">
        <v>10847.3102</v>
      </c>
      <c r="G27" s="32">
        <v>110463.32120000001</v>
      </c>
      <c r="H27" s="32">
        <v>8.9417638625859094E-2</v>
      </c>
    </row>
    <row r="28" spans="1:8" ht="14.25" x14ac:dyDescent="0.2">
      <c r="A28" s="32">
        <v>27</v>
      </c>
      <c r="B28" s="33">
        <v>75</v>
      </c>
      <c r="C28" s="32">
        <v>394</v>
      </c>
      <c r="D28" s="32">
        <v>240729.914529915</v>
      </c>
      <c r="E28" s="32">
        <v>225719.367521368</v>
      </c>
      <c r="F28" s="32">
        <v>15010.547008547001</v>
      </c>
      <c r="G28" s="32">
        <v>225719.367521368</v>
      </c>
      <c r="H28" s="32">
        <v>6.2354307057595502E-2</v>
      </c>
    </row>
    <row r="29" spans="1:8" ht="14.25" x14ac:dyDescent="0.2">
      <c r="A29" s="32">
        <v>28</v>
      </c>
      <c r="B29" s="33">
        <v>76</v>
      </c>
      <c r="C29" s="32">
        <v>2121</v>
      </c>
      <c r="D29" s="32">
        <v>342131.04234187998</v>
      </c>
      <c r="E29" s="32">
        <v>321578.13742478599</v>
      </c>
      <c r="F29" s="32">
        <v>20552.904917094002</v>
      </c>
      <c r="G29" s="32">
        <v>321578.13742478599</v>
      </c>
      <c r="H29" s="32">
        <v>6.0073195277487203E-2</v>
      </c>
    </row>
    <row r="30" spans="1:8" ht="14.25" x14ac:dyDescent="0.2">
      <c r="A30" s="32">
        <v>29</v>
      </c>
      <c r="B30" s="33">
        <v>99</v>
      </c>
      <c r="C30" s="32">
        <v>23</v>
      </c>
      <c r="D30" s="32">
        <v>11765.141819832101</v>
      </c>
      <c r="E30" s="32">
        <v>10272.966719612699</v>
      </c>
      <c r="F30" s="32">
        <v>1492.17510021935</v>
      </c>
      <c r="G30" s="32">
        <v>10272.966719612699</v>
      </c>
      <c r="H30" s="32">
        <v>0.126830183866041</v>
      </c>
    </row>
    <row r="31" spans="1:8" ht="14.25" x14ac:dyDescent="0.2">
      <c r="A31" s="32">
        <v>30</v>
      </c>
      <c r="B31" s="33">
        <v>40</v>
      </c>
      <c r="C31" s="32">
        <v>0</v>
      </c>
      <c r="D31" s="32">
        <v>0</v>
      </c>
      <c r="E31" s="32">
        <v>0</v>
      </c>
      <c r="F31" s="32">
        <v>0</v>
      </c>
      <c r="G31" s="32">
        <v>0</v>
      </c>
      <c r="H31" s="32">
        <v>0</v>
      </c>
    </row>
    <row r="32" spans="1:8" ht="14.25" x14ac:dyDescent="0.2">
      <c r="A32" s="32"/>
      <c r="B32" s="33"/>
      <c r="C32" s="32"/>
      <c r="D32" s="32"/>
      <c r="E32" s="32"/>
      <c r="F32" s="32"/>
      <c r="G32" s="32"/>
      <c r="H32" s="32"/>
    </row>
    <row r="33" spans="1:8" ht="14.25" x14ac:dyDescent="0.2">
      <c r="A33" s="32"/>
      <c r="B33" s="33"/>
      <c r="C33" s="32"/>
      <c r="D33" s="32"/>
      <c r="E33" s="32"/>
      <c r="F33" s="32"/>
      <c r="G33" s="32"/>
      <c r="H33" s="32"/>
    </row>
    <row r="34" spans="1:8" ht="14.25" x14ac:dyDescent="0.2">
      <c r="A34" s="32"/>
      <c r="B34" s="33"/>
      <c r="C34" s="32"/>
      <c r="D34" s="32"/>
      <c r="E34" s="32"/>
      <c r="F34" s="32"/>
      <c r="G34" s="32"/>
      <c r="H34" s="32"/>
    </row>
    <row r="35" spans="1:8" ht="14.25" x14ac:dyDescent="0.2">
      <c r="A35" s="32"/>
      <c r="B35" s="33"/>
      <c r="C35" s="32"/>
      <c r="D35" s="32"/>
      <c r="E35" s="32"/>
      <c r="F35" s="32"/>
      <c r="G35" s="32"/>
      <c r="H35" s="32"/>
    </row>
    <row r="36" spans="1:8" ht="14.25" x14ac:dyDescent="0.2">
      <c r="A36" s="32"/>
      <c r="B36" s="33"/>
      <c r="C36" s="32"/>
      <c r="D36" s="32"/>
      <c r="E36" s="32"/>
      <c r="F36" s="32"/>
      <c r="G36" s="32"/>
      <c r="H36" s="32"/>
    </row>
    <row r="37" spans="1:8" ht="14.25" x14ac:dyDescent="0.2">
      <c r="A37" s="32"/>
      <c r="B37" s="33"/>
      <c r="C37" s="32"/>
      <c r="D37" s="32"/>
      <c r="E37" s="32"/>
      <c r="F37" s="32"/>
      <c r="G37" s="32"/>
      <c r="H37" s="32"/>
    </row>
    <row r="38" spans="1:8" ht="14.25" x14ac:dyDescent="0.2">
      <c r="A38" s="32"/>
      <c r="B38" s="33"/>
      <c r="C38" s="32"/>
      <c r="D38" s="32"/>
      <c r="E38" s="32"/>
      <c r="F38" s="32"/>
      <c r="G38" s="32"/>
      <c r="H38" s="32"/>
    </row>
    <row r="39" spans="1:8" ht="14.25" x14ac:dyDescent="0.2">
      <c r="A39" s="32"/>
      <c r="B39" s="33"/>
      <c r="C39" s="32"/>
      <c r="D39" s="32"/>
      <c r="E39" s="32"/>
      <c r="F39" s="32"/>
      <c r="G39" s="32"/>
      <c r="H39" s="32"/>
    </row>
    <row r="40" spans="1:8" ht="14.25" x14ac:dyDescent="0.2">
      <c r="A40" s="32"/>
      <c r="B40" s="33"/>
      <c r="C40" s="32"/>
      <c r="D40" s="32"/>
      <c r="E40" s="32"/>
      <c r="F40" s="32"/>
      <c r="G40" s="32"/>
      <c r="H40" s="32"/>
    </row>
    <row r="41" spans="1:8" ht="14.25" x14ac:dyDescent="0.2">
      <c r="A41" s="32"/>
      <c r="B41" s="33"/>
      <c r="C41" s="32"/>
      <c r="D41" s="32"/>
      <c r="E41" s="32"/>
      <c r="F41" s="32"/>
      <c r="G41" s="32"/>
      <c r="H41" s="32"/>
    </row>
    <row r="42" spans="1:8" ht="14.25" x14ac:dyDescent="0.2">
      <c r="A42" s="32"/>
      <c r="B42" s="33"/>
      <c r="C42" s="32"/>
      <c r="D42" s="32"/>
      <c r="E42" s="32"/>
      <c r="F42" s="32"/>
      <c r="G42" s="32"/>
      <c r="H42" s="32"/>
    </row>
    <row r="43" spans="1:8" ht="14.25" x14ac:dyDescent="0.2">
      <c r="A43" s="32"/>
      <c r="B43" s="33"/>
      <c r="C43" s="33"/>
      <c r="D43" s="33"/>
      <c r="E43" s="33"/>
      <c r="F43" s="33"/>
      <c r="G43" s="33"/>
      <c r="H43" s="33"/>
    </row>
    <row r="44" spans="1:8" ht="14.25" x14ac:dyDescent="0.2">
      <c r="A44" s="32"/>
      <c r="B44" s="33"/>
      <c r="C44" s="33"/>
      <c r="D44" s="33"/>
      <c r="E44" s="33"/>
      <c r="F44" s="33"/>
      <c r="G44" s="33"/>
      <c r="H44" s="33"/>
    </row>
    <row r="45" spans="1:8" ht="14.25" x14ac:dyDescent="0.2">
      <c r="A45" s="32"/>
      <c r="B45" s="33"/>
      <c r="C45" s="32"/>
      <c r="D45" s="32"/>
      <c r="E45" s="32"/>
      <c r="F45" s="32"/>
      <c r="G45" s="32"/>
      <c r="H45" s="32"/>
    </row>
    <row r="46" spans="1:8" ht="14.25" x14ac:dyDescent="0.2">
      <c r="A46" s="32"/>
      <c r="B46" s="33"/>
      <c r="C46" s="32"/>
      <c r="D46" s="32"/>
      <c r="E46" s="32"/>
      <c r="F46" s="32"/>
      <c r="G46" s="32"/>
      <c r="H46" s="32"/>
    </row>
    <row r="47" spans="1:8" ht="14.25" x14ac:dyDescent="0.2">
      <c r="A47" s="32"/>
      <c r="B47" s="33"/>
      <c r="C47" s="32"/>
      <c r="D47" s="32"/>
      <c r="E47" s="32"/>
      <c r="F47" s="32"/>
      <c r="G47" s="32"/>
      <c r="H47" s="32"/>
    </row>
    <row r="48" spans="1:8" ht="14.25" x14ac:dyDescent="0.2">
      <c r="A48" s="32"/>
      <c r="B48" s="33"/>
      <c r="C48" s="32"/>
      <c r="D48" s="32"/>
      <c r="E48" s="32"/>
      <c r="F48" s="32"/>
      <c r="G48" s="32"/>
      <c r="H48" s="32"/>
    </row>
    <row r="49" spans="1:8" ht="14.25" x14ac:dyDescent="0.2">
      <c r="A49" s="32"/>
      <c r="B49" s="33"/>
      <c r="C49" s="32"/>
      <c r="D49" s="32"/>
      <c r="E49" s="32"/>
      <c r="F49" s="32"/>
      <c r="G49" s="32"/>
      <c r="H49" s="32"/>
    </row>
    <row r="50" spans="1:8" ht="14.25" x14ac:dyDescent="0.2">
      <c r="A50" s="32"/>
      <c r="B50" s="33"/>
      <c r="C50" s="32"/>
      <c r="D50" s="32"/>
      <c r="E50" s="32"/>
      <c r="F50" s="32"/>
      <c r="G50" s="32"/>
      <c r="H50" s="32"/>
    </row>
    <row r="51" spans="1:8" ht="14.25" x14ac:dyDescent="0.2">
      <c r="A51" s="32"/>
      <c r="B51" s="33"/>
      <c r="C51" s="32"/>
      <c r="D51" s="32"/>
      <c r="E51" s="32"/>
      <c r="F51" s="32"/>
      <c r="G51" s="32"/>
      <c r="H51" s="32"/>
    </row>
    <row r="52" spans="1:8" ht="14.25" x14ac:dyDescent="0.2">
      <c r="A52" s="32"/>
      <c r="B52" s="33"/>
      <c r="C52" s="32"/>
      <c r="D52" s="32"/>
      <c r="E52" s="32"/>
      <c r="F52" s="32"/>
      <c r="G52" s="32"/>
      <c r="H52" s="32"/>
    </row>
    <row r="53" spans="1:8" ht="14.25" x14ac:dyDescent="0.2">
      <c r="A53" s="32"/>
      <c r="B53" s="33"/>
      <c r="C53" s="32"/>
      <c r="D53" s="32"/>
      <c r="E53" s="32"/>
      <c r="F53" s="32"/>
      <c r="G53" s="32"/>
      <c r="H53" s="32"/>
    </row>
    <row r="54" spans="1:8" ht="14.25" x14ac:dyDescent="0.2">
      <c r="A54" s="32"/>
      <c r="B54" s="33"/>
      <c r="C54" s="32"/>
      <c r="D54" s="32"/>
      <c r="E54" s="32"/>
      <c r="F54" s="32"/>
      <c r="G54" s="32"/>
      <c r="H54" s="32"/>
    </row>
    <row r="55" spans="1:8" ht="14.25" x14ac:dyDescent="0.2">
      <c r="A55" s="32"/>
      <c r="B55" s="33"/>
      <c r="C55" s="32"/>
      <c r="D55" s="32"/>
      <c r="E55" s="32"/>
      <c r="F55" s="32"/>
      <c r="G55" s="32"/>
      <c r="H55" s="32"/>
    </row>
    <row r="56" spans="1:8" ht="14.25" x14ac:dyDescent="0.2">
      <c r="A56" s="32"/>
      <c r="B56" s="33"/>
      <c r="C56" s="32"/>
      <c r="D56" s="32"/>
      <c r="E56" s="32"/>
      <c r="F56" s="32"/>
      <c r="G56" s="32"/>
      <c r="H56" s="32"/>
    </row>
    <row r="57" spans="1:8" ht="14.25" x14ac:dyDescent="0.2">
      <c r="A57" s="32"/>
      <c r="B57" s="33"/>
      <c r="C57" s="32"/>
      <c r="D57" s="32"/>
      <c r="E57" s="32"/>
      <c r="F57" s="32"/>
      <c r="G57" s="32"/>
      <c r="H57" s="32"/>
    </row>
    <row r="58" spans="1:8" ht="14.25" x14ac:dyDescent="0.2">
      <c r="A58" s="32"/>
      <c r="B58" s="33"/>
      <c r="C58" s="32"/>
      <c r="D58" s="32"/>
      <c r="E58" s="32"/>
      <c r="F58" s="32"/>
      <c r="G58" s="32"/>
      <c r="H58" s="32"/>
    </row>
    <row r="59" spans="1:8" ht="14.25" x14ac:dyDescent="0.2">
      <c r="A59" s="32"/>
      <c r="B59" s="33"/>
      <c r="C59" s="32"/>
      <c r="D59" s="32"/>
      <c r="E59" s="32"/>
      <c r="F59" s="32"/>
      <c r="G59" s="32"/>
      <c r="H59" s="32"/>
    </row>
    <row r="60" spans="1:8" ht="14.25" x14ac:dyDescent="0.2">
      <c r="A60" s="32"/>
      <c r="B60" s="33"/>
      <c r="C60" s="32"/>
      <c r="D60" s="32"/>
      <c r="E60" s="32"/>
      <c r="F60" s="32"/>
      <c r="G60" s="32"/>
      <c r="H60" s="32"/>
    </row>
    <row r="61" spans="1:8" ht="14.25" x14ac:dyDescent="0.2">
      <c r="A61" s="32"/>
      <c r="B61" s="33"/>
      <c r="C61" s="32"/>
      <c r="D61" s="32"/>
      <c r="E61" s="32"/>
      <c r="F61" s="32"/>
      <c r="G61" s="32"/>
      <c r="H61" s="32"/>
    </row>
    <row r="62" spans="1:8" ht="14.25" x14ac:dyDescent="0.2">
      <c r="A62" s="32"/>
      <c r="B62" s="33"/>
      <c r="C62" s="32"/>
      <c r="D62" s="32"/>
      <c r="E62" s="32"/>
      <c r="F62" s="32"/>
      <c r="G62" s="32"/>
      <c r="H62" s="32"/>
    </row>
    <row r="63" spans="1:8" ht="14.25" x14ac:dyDescent="0.2">
      <c r="A63" s="32"/>
      <c r="B63" s="33"/>
      <c r="C63" s="32"/>
      <c r="D63" s="32"/>
      <c r="E63" s="32"/>
      <c r="F63" s="32"/>
      <c r="G63" s="32"/>
      <c r="H63" s="32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Windows 用户</cp:lastModifiedBy>
  <dcterms:created xsi:type="dcterms:W3CDTF">2013-06-21T00:28:37Z</dcterms:created>
  <dcterms:modified xsi:type="dcterms:W3CDTF">2014-09-17T04:29:19Z</dcterms:modified>
</cp:coreProperties>
</file>