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<sst xmlns="http://schemas.openxmlformats.org/spreadsheetml/2006/main" count="116" uniqueCount="73">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</sst>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0" fontId="22" fillId="34" borderId="12" xfId="0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1" fillId="35" borderId="20" xfId="0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0" sqref="J1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13333395.919500001</v>
      </c>
      <c r="F3" s="25">
        <f>RA!I7</f>
        <v>1473861.9416</v>
      </c>
      <c r="G3" s="16">
        <f>E3-F3</f>
        <v>11859533.9779</v>
      </c>
      <c r="H3" s="27">
        <f>RA!J7</f>
        <v>11.0539126753484</v>
      </c>
      <c r="I3" s="20">
        <f>SUM(I4:I40)</f>
        <v>13333399.543788891</v>
      </c>
      <c r="J3" s="21">
        <f>SUM(J4:J40)</f>
        <v>11859534.066453436</v>
      </c>
      <c r="K3" s="22">
        <f>E3-I3</f>
        <v>-3.6242888905107975</v>
      </c>
      <c r="L3" s="22">
        <f>G3-J3</f>
        <v>-8.8553436100482941E-2</v>
      </c>
    </row>
    <row r="4" spans="1:13" x14ac:dyDescent="0.15">
      <c r="A4" s="41">
        <f>RA!A8</f>
        <v>41899</v>
      </c>
      <c r="B4" s="12">
        <v>12</v>
      </c>
      <c r="C4" s="38" t="s">
        <v>6</v>
      </c>
      <c r="D4" s="38"/>
      <c r="E4" s="15">
        <f>VLOOKUP(C4,RA!B8:D39,3,0)</f>
        <v>595090.41870000004</v>
      </c>
      <c r="F4" s="25">
        <f>VLOOKUP(C4,RA!B8:I43,8,0)</f>
        <v>142904.54199999999</v>
      </c>
      <c r="G4" s="16">
        <f t="shared" ref="G4:G40" si="0">E4-F4</f>
        <v>452185.87670000002</v>
      </c>
      <c r="H4" s="27">
        <f>RA!J8</f>
        <v>24.013920827725801</v>
      </c>
      <c r="I4" s="20">
        <f>VLOOKUP(B4,RMS!B:D,3,FALSE)</f>
        <v>595091.09061709396</v>
      </c>
      <c r="J4" s="21">
        <f>VLOOKUP(B4,RMS!B:E,4,FALSE)</f>
        <v>452185.88029145298</v>
      </c>
      <c r="K4" s="22">
        <f t="shared" ref="K4:K40" si="1">E4-I4</f>
        <v>-0.67191709391772747</v>
      </c>
      <c r="L4" s="22">
        <f t="shared" ref="L4:L40" si="2">G4-J4</f>
        <v>-3.5914529580622911E-3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75159.341899999999</v>
      </c>
      <c r="F5" s="25">
        <f>VLOOKUP(C5,RA!B9:I44,8,0)</f>
        <v>17075.876799999998</v>
      </c>
      <c r="G5" s="16">
        <f t="shared" si="0"/>
        <v>58083.465100000001</v>
      </c>
      <c r="H5" s="27">
        <f>RA!J9</f>
        <v>22.719566681038199</v>
      </c>
      <c r="I5" s="20">
        <f>VLOOKUP(B5,RMS!B:D,3,FALSE)</f>
        <v>75159.376994380204</v>
      </c>
      <c r="J5" s="21">
        <f>VLOOKUP(B5,RMS!B:E,4,FALSE)</f>
        <v>58083.464727562197</v>
      </c>
      <c r="K5" s="22">
        <f t="shared" si="1"/>
        <v>-3.5094380204100162E-2</v>
      </c>
      <c r="L5" s="22">
        <f t="shared" si="2"/>
        <v>3.7243780388962477E-4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83247.611399999994</v>
      </c>
      <c r="F6" s="25">
        <f>VLOOKUP(C6,RA!B10:I45,8,0)</f>
        <v>23133.627899999999</v>
      </c>
      <c r="G6" s="16">
        <f t="shared" si="0"/>
        <v>60113.983499999995</v>
      </c>
      <c r="H6" s="27">
        <f>RA!J10</f>
        <v>27.788938938853398</v>
      </c>
      <c r="I6" s="20">
        <f>VLOOKUP(B6,RMS!B:D,3,FALSE)</f>
        <v>83249.461543589699</v>
      </c>
      <c r="J6" s="21">
        <f>VLOOKUP(B6,RMS!B:E,4,FALSE)</f>
        <v>60113.9832273504</v>
      </c>
      <c r="K6" s="22">
        <f t="shared" si="1"/>
        <v>-1.8501435897051124</v>
      </c>
      <c r="L6" s="22">
        <f t="shared" si="2"/>
        <v>2.7264959499007091E-4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46436.991699999999</v>
      </c>
      <c r="F7" s="25">
        <f>VLOOKUP(C7,RA!B11:I46,8,0)</f>
        <v>11526.695900000001</v>
      </c>
      <c r="G7" s="16">
        <f t="shared" si="0"/>
        <v>34910.2958</v>
      </c>
      <c r="H7" s="27">
        <f>RA!J11</f>
        <v>24.822227879158699</v>
      </c>
      <c r="I7" s="20">
        <f>VLOOKUP(B7,RMS!B:D,3,FALSE)</f>
        <v>46437.030765812</v>
      </c>
      <c r="J7" s="21">
        <f>VLOOKUP(B7,RMS!B:E,4,FALSE)</f>
        <v>34910.296142735002</v>
      </c>
      <c r="K7" s="22">
        <f t="shared" si="1"/>
        <v>-3.9065812001354061E-2</v>
      </c>
      <c r="L7" s="22">
        <f t="shared" si="2"/>
        <v>-3.4273500205017626E-4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150448.5387</v>
      </c>
      <c r="F8" s="25">
        <f>VLOOKUP(C8,RA!B12:I47,8,0)</f>
        <v>30646.917300000001</v>
      </c>
      <c r="G8" s="16">
        <f t="shared" si="0"/>
        <v>119801.6214</v>
      </c>
      <c r="H8" s="27">
        <f>RA!J12</f>
        <v>20.370365551446898</v>
      </c>
      <c r="I8" s="20">
        <f>VLOOKUP(B8,RMS!B:D,3,FALSE)</f>
        <v>150448.55276837599</v>
      </c>
      <c r="J8" s="21">
        <f>VLOOKUP(B8,RMS!B:E,4,FALSE)</f>
        <v>119801.600698291</v>
      </c>
      <c r="K8" s="22">
        <f t="shared" si="1"/>
        <v>-1.4068375981878489E-2</v>
      </c>
      <c r="L8" s="22">
        <f t="shared" si="2"/>
        <v>2.0701708999695256E-2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259038.48550000001</v>
      </c>
      <c r="F9" s="25">
        <f>VLOOKUP(C9,RA!B13:I48,8,0)</f>
        <v>71274.142500000002</v>
      </c>
      <c r="G9" s="16">
        <f t="shared" si="0"/>
        <v>187764.34299999999</v>
      </c>
      <c r="H9" s="27">
        <f>RA!J13</f>
        <v>27.514885428096001</v>
      </c>
      <c r="I9" s="20">
        <f>VLOOKUP(B9,RMS!B:D,3,FALSE)</f>
        <v>259038.709789744</v>
      </c>
      <c r="J9" s="21">
        <f>VLOOKUP(B9,RMS!B:E,4,FALSE)</f>
        <v>187764.34249829099</v>
      </c>
      <c r="K9" s="22">
        <f t="shared" si="1"/>
        <v>-0.22428974398644641</v>
      </c>
      <c r="L9" s="22">
        <f t="shared" si="2"/>
        <v>5.0170900067314506E-4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136945.39439999999</v>
      </c>
      <c r="F10" s="25">
        <f>VLOOKUP(C10,RA!B14:I49,8,0)</f>
        <v>25733.0383</v>
      </c>
      <c r="G10" s="16">
        <f t="shared" si="0"/>
        <v>111212.35609999999</v>
      </c>
      <c r="H10" s="27">
        <f>RA!J14</f>
        <v>18.7907292631084</v>
      </c>
      <c r="I10" s="20">
        <f>VLOOKUP(B10,RMS!B:D,3,FALSE)</f>
        <v>136945.39774957299</v>
      </c>
      <c r="J10" s="21">
        <f>VLOOKUP(B10,RMS!B:E,4,FALSE)</f>
        <v>111212.356913675</v>
      </c>
      <c r="K10" s="22">
        <f t="shared" si="1"/>
        <v>-3.3495730021968484E-3</v>
      </c>
      <c r="L10" s="22">
        <f t="shared" si="2"/>
        <v>-8.1367501115892082E-4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111323.784</v>
      </c>
      <c r="F11" s="25">
        <f>VLOOKUP(C11,RA!B15:I50,8,0)</f>
        <v>11328.2989</v>
      </c>
      <c r="G11" s="16">
        <f t="shared" si="0"/>
        <v>99995.485100000005</v>
      </c>
      <c r="H11" s="27">
        <f>RA!J15</f>
        <v>10.175991592236899</v>
      </c>
      <c r="I11" s="20">
        <f>VLOOKUP(B11,RMS!B:D,3,FALSE)</f>
        <v>111323.82446666701</v>
      </c>
      <c r="J11" s="21">
        <f>VLOOKUP(B11,RMS!B:E,4,FALSE)</f>
        <v>99995.486764102607</v>
      </c>
      <c r="K11" s="22">
        <f t="shared" si="1"/>
        <v>-4.0466667007422075E-2</v>
      </c>
      <c r="L11" s="22">
        <f t="shared" si="2"/>
        <v>-1.6641026013530791E-3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783382.73300000001</v>
      </c>
      <c r="F12" s="25">
        <f>VLOOKUP(C12,RA!B16:I51,8,0)</f>
        <v>39132.670599999998</v>
      </c>
      <c r="G12" s="16">
        <f t="shared" si="0"/>
        <v>744250.06240000005</v>
      </c>
      <c r="H12" s="27">
        <f>RA!J16</f>
        <v>4.9953450531312598</v>
      </c>
      <c r="I12" s="20">
        <f>VLOOKUP(B12,RMS!B:D,3,FALSE)</f>
        <v>783382.41029999999</v>
      </c>
      <c r="J12" s="21">
        <f>VLOOKUP(B12,RMS!B:E,4,FALSE)</f>
        <v>744250.06240000005</v>
      </c>
      <c r="K12" s="22">
        <f t="shared" si="1"/>
        <v>0.32270000001881272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427372.25699999998</v>
      </c>
      <c r="F13" s="25">
        <f>VLOOKUP(C13,RA!B17:I52,8,0)</f>
        <v>28731.0524</v>
      </c>
      <c r="G13" s="16">
        <f t="shared" si="0"/>
        <v>398641.2046</v>
      </c>
      <c r="H13" s="27">
        <f>RA!J17</f>
        <v>6.72272285563918</v>
      </c>
      <c r="I13" s="20">
        <f>VLOOKUP(B13,RMS!B:D,3,FALSE)</f>
        <v>427372.30598290602</v>
      </c>
      <c r="J13" s="21">
        <f>VLOOKUP(B13,RMS!B:E,4,FALSE)</f>
        <v>398641.23422649602</v>
      </c>
      <c r="K13" s="22">
        <f t="shared" si="1"/>
        <v>-4.8982906038872898E-2</v>
      </c>
      <c r="L13" s="22">
        <f t="shared" si="2"/>
        <v>-2.9626496019773185E-2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1158393.4926</v>
      </c>
      <c r="F14" s="25">
        <f>VLOOKUP(C14,RA!B18:I53,8,0)</f>
        <v>184061.0282</v>
      </c>
      <c r="G14" s="16">
        <f t="shared" si="0"/>
        <v>974332.46439999994</v>
      </c>
      <c r="H14" s="27">
        <f>RA!J18</f>
        <v>15.8893354784718</v>
      </c>
      <c r="I14" s="20">
        <f>VLOOKUP(B14,RMS!B:D,3,FALSE)</f>
        <v>1158393.85292479</v>
      </c>
      <c r="J14" s="21">
        <f>VLOOKUP(B14,RMS!B:E,4,FALSE)</f>
        <v>974332.46517521399</v>
      </c>
      <c r="K14" s="22">
        <f t="shared" si="1"/>
        <v>-0.36032479000277817</v>
      </c>
      <c r="L14" s="22">
        <f t="shared" si="2"/>
        <v>-7.7521405182778835E-4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710342.44880000001</v>
      </c>
      <c r="F15" s="25">
        <f>VLOOKUP(C15,RA!B19:I54,8,0)</f>
        <v>45436.025500000003</v>
      </c>
      <c r="G15" s="16">
        <f t="shared" si="0"/>
        <v>664906.42330000002</v>
      </c>
      <c r="H15" s="27">
        <f>RA!J19</f>
        <v>6.3963551068581497</v>
      </c>
      <c r="I15" s="20">
        <f>VLOOKUP(B15,RMS!B:D,3,FALSE)</f>
        <v>710342.41696324805</v>
      </c>
      <c r="J15" s="21">
        <f>VLOOKUP(B15,RMS!B:E,4,FALSE)</f>
        <v>664906.42327008501</v>
      </c>
      <c r="K15" s="22">
        <f t="shared" si="1"/>
        <v>3.1836751964874566E-2</v>
      </c>
      <c r="L15" s="22">
        <f t="shared" si="2"/>
        <v>2.9915012419223785E-5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754690.46200000006</v>
      </c>
      <c r="F16" s="25">
        <f>VLOOKUP(C16,RA!B20:I55,8,0)</f>
        <v>61892.698700000001</v>
      </c>
      <c r="G16" s="16">
        <f t="shared" si="0"/>
        <v>692797.76330000011</v>
      </c>
      <c r="H16" s="27">
        <f>RA!J20</f>
        <v>8.20107074574371</v>
      </c>
      <c r="I16" s="20">
        <f>VLOOKUP(B16,RMS!B:D,3,FALSE)</f>
        <v>754690.33270000003</v>
      </c>
      <c r="J16" s="21">
        <f>VLOOKUP(B16,RMS!B:E,4,FALSE)</f>
        <v>692797.76329999999</v>
      </c>
      <c r="K16" s="22">
        <f t="shared" si="1"/>
        <v>0.12930000002961606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294633.00020000001</v>
      </c>
      <c r="F17" s="25">
        <f>VLOOKUP(C17,RA!B21:I56,8,0)</f>
        <v>32182.584699999999</v>
      </c>
      <c r="G17" s="16">
        <f t="shared" si="0"/>
        <v>262450.4155</v>
      </c>
      <c r="H17" s="27">
        <f>RA!J21</f>
        <v>10.922939615777601</v>
      </c>
      <c r="I17" s="20">
        <f>VLOOKUP(B17,RMS!B:D,3,FALSE)</f>
        <v>294632.69059202803</v>
      </c>
      <c r="J17" s="21">
        <f>VLOOKUP(B17,RMS!B:E,4,FALSE)</f>
        <v>262450.415444021</v>
      </c>
      <c r="K17" s="22">
        <f t="shared" si="1"/>
        <v>0.3096079719834961</v>
      </c>
      <c r="L17" s="22">
        <f t="shared" si="2"/>
        <v>5.5979005992412567E-5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876301.25139999995</v>
      </c>
      <c r="F18" s="25">
        <f>VLOOKUP(C18,RA!B22:I57,8,0)</f>
        <v>88486.520799999998</v>
      </c>
      <c r="G18" s="16">
        <f t="shared" si="0"/>
        <v>787814.73059999989</v>
      </c>
      <c r="H18" s="27">
        <f>RA!J22</f>
        <v>10.0977284533865</v>
      </c>
      <c r="I18" s="20">
        <f>VLOOKUP(B18,RMS!B:D,3,FALSE)</f>
        <v>876301.55160000001</v>
      </c>
      <c r="J18" s="21">
        <f>VLOOKUP(B18,RMS!B:E,4,FALSE)</f>
        <v>787814.72959999996</v>
      </c>
      <c r="K18" s="22">
        <f t="shared" si="1"/>
        <v>-0.30020000005606562</v>
      </c>
      <c r="L18" s="22">
        <f t="shared" si="2"/>
        <v>9.9999993108212948E-4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2098387.8503999999</v>
      </c>
      <c r="F19" s="25">
        <f>VLOOKUP(C19,RA!B23:I58,8,0)</f>
        <v>222592.7971</v>
      </c>
      <c r="G19" s="16">
        <f t="shared" si="0"/>
        <v>1875795.0532999998</v>
      </c>
      <c r="H19" s="27">
        <f>RA!J23</f>
        <v>10.607800510166401</v>
      </c>
      <c r="I19" s="20">
        <f>VLOOKUP(B19,RMS!B:D,3,FALSE)</f>
        <v>2098388.8844247898</v>
      </c>
      <c r="J19" s="21">
        <f>VLOOKUP(B19,RMS!B:E,4,FALSE)</f>
        <v>1875795.0858589699</v>
      </c>
      <c r="K19" s="22">
        <f t="shared" si="1"/>
        <v>-1.03402478992939</v>
      </c>
      <c r="L19" s="22">
        <f t="shared" si="2"/>
        <v>-3.2558970153331757E-2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198388.40590000001</v>
      </c>
      <c r="F20" s="25">
        <f>VLOOKUP(C20,RA!B24:I59,8,0)</f>
        <v>39392.217600000004</v>
      </c>
      <c r="G20" s="16">
        <f t="shared" si="0"/>
        <v>158996.18830000001</v>
      </c>
      <c r="H20" s="27">
        <f>RA!J24</f>
        <v>19.856108738459302</v>
      </c>
      <c r="I20" s="20">
        <f>VLOOKUP(B20,RMS!B:D,3,FALSE)</f>
        <v>198388.382962234</v>
      </c>
      <c r="J20" s="21">
        <f>VLOOKUP(B20,RMS!B:E,4,FALSE)</f>
        <v>158996.183923745</v>
      </c>
      <c r="K20" s="22">
        <f t="shared" si="1"/>
        <v>2.2937766014365479E-2</v>
      </c>
      <c r="L20" s="22">
        <f t="shared" si="2"/>
        <v>4.3762550048995763E-3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211958.90210000001</v>
      </c>
      <c r="F21" s="25">
        <f>VLOOKUP(C21,RA!B25:I60,8,0)</f>
        <v>18192.195100000001</v>
      </c>
      <c r="G21" s="16">
        <f t="shared" si="0"/>
        <v>193766.70699999999</v>
      </c>
      <c r="H21" s="27">
        <f>RA!J25</f>
        <v>8.5828879654307304</v>
      </c>
      <c r="I21" s="20">
        <f>VLOOKUP(B21,RMS!B:D,3,FALSE)</f>
        <v>211958.902812238</v>
      </c>
      <c r="J21" s="21">
        <f>VLOOKUP(B21,RMS!B:E,4,FALSE)</f>
        <v>193766.70919272801</v>
      </c>
      <c r="K21" s="22">
        <f t="shared" si="1"/>
        <v>-7.1223799022845924E-4</v>
      </c>
      <c r="L21" s="22">
        <f t="shared" si="2"/>
        <v>-2.1927280176896602E-3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446829.18819999998</v>
      </c>
      <c r="F22" s="25">
        <f>VLOOKUP(C22,RA!B26:I61,8,0)</f>
        <v>87956.539499999999</v>
      </c>
      <c r="G22" s="16">
        <f t="shared" si="0"/>
        <v>358872.64869999996</v>
      </c>
      <c r="H22" s="27">
        <f>RA!J26</f>
        <v>19.684600250561701</v>
      </c>
      <c r="I22" s="20">
        <f>VLOOKUP(B22,RMS!B:D,3,FALSE)</f>
        <v>446829.196919023</v>
      </c>
      <c r="J22" s="21">
        <f>VLOOKUP(B22,RMS!B:E,4,FALSE)</f>
        <v>358872.64682393702</v>
      </c>
      <c r="K22" s="22">
        <f t="shared" si="1"/>
        <v>-8.719023026060313E-3</v>
      </c>
      <c r="L22" s="22">
        <f t="shared" si="2"/>
        <v>1.8760629463940859E-3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177920.83100000001</v>
      </c>
      <c r="F23" s="25">
        <f>VLOOKUP(C23,RA!B27:I62,8,0)</f>
        <v>-2743.5729000000001</v>
      </c>
      <c r="G23" s="16">
        <f t="shared" si="0"/>
        <v>180664.4039</v>
      </c>
      <c r="H23" s="27">
        <f>RA!J27</f>
        <v>-1.5420189331287499</v>
      </c>
      <c r="I23" s="20">
        <f>VLOOKUP(B23,RMS!B:D,3,FALSE)</f>
        <v>177920.760068679</v>
      </c>
      <c r="J23" s="21">
        <f>VLOOKUP(B23,RMS!B:E,4,FALSE)</f>
        <v>180664.41246057401</v>
      </c>
      <c r="K23" s="22">
        <f t="shared" si="1"/>
        <v>7.0931321009993553E-2</v>
      </c>
      <c r="L23" s="22">
        <f t="shared" si="2"/>
        <v>-8.5605740023311228E-3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845008.86659999995</v>
      </c>
      <c r="F24" s="25">
        <f>VLOOKUP(C24,RA!B28:I63,8,0)</f>
        <v>29286.858700000001</v>
      </c>
      <c r="G24" s="16">
        <f t="shared" si="0"/>
        <v>815722.00789999997</v>
      </c>
      <c r="H24" s="27">
        <f>RA!J28</f>
        <v>3.4658640704966102</v>
      </c>
      <c r="I24" s="20">
        <f>VLOOKUP(B24,RMS!B:D,3,FALSE)</f>
        <v>845008.863442478</v>
      </c>
      <c r="J24" s="21">
        <f>VLOOKUP(B24,RMS!B:E,4,FALSE)</f>
        <v>815722.01572831895</v>
      </c>
      <c r="K24" s="22">
        <f t="shared" si="1"/>
        <v>3.1575219472870231E-3</v>
      </c>
      <c r="L24" s="22">
        <f t="shared" si="2"/>
        <v>-7.8283189795911312E-3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603580.28119999997</v>
      </c>
      <c r="F25" s="25">
        <f>VLOOKUP(C25,RA!B29:I64,8,0)</f>
        <v>84365.807100000005</v>
      </c>
      <c r="G25" s="16">
        <f t="shared" si="0"/>
        <v>519214.47409999999</v>
      </c>
      <c r="H25" s="27">
        <f>RA!J29</f>
        <v>13.9775618468299</v>
      </c>
      <c r="I25" s="20">
        <f>VLOOKUP(B25,RMS!B:D,3,FALSE)</f>
        <v>603580.28078318597</v>
      </c>
      <c r="J25" s="21">
        <f>VLOOKUP(B25,RMS!B:E,4,FALSE)</f>
        <v>519214.48321372399</v>
      </c>
      <c r="K25" s="22">
        <f t="shared" si="1"/>
        <v>4.1681400034576654E-4</v>
      </c>
      <c r="L25" s="22">
        <f t="shared" si="2"/>
        <v>-9.1137239942327142E-3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803122.49</v>
      </c>
      <c r="F26" s="25">
        <f>VLOOKUP(C26,RA!B30:I65,8,0)</f>
        <v>88852.604900000006</v>
      </c>
      <c r="G26" s="16">
        <f t="shared" si="0"/>
        <v>714269.88509999996</v>
      </c>
      <c r="H26" s="27">
        <f>RA!J30</f>
        <v>11.0633939413152</v>
      </c>
      <c r="I26" s="20">
        <f>VLOOKUP(B26,RMS!B:D,3,FALSE)</f>
        <v>803122.467944248</v>
      </c>
      <c r="J26" s="21">
        <f>VLOOKUP(B26,RMS!B:E,4,FALSE)</f>
        <v>714269.87348618906</v>
      </c>
      <c r="K26" s="22">
        <f t="shared" si="1"/>
        <v>2.2055751993320882E-2</v>
      </c>
      <c r="L26" s="22">
        <f t="shared" si="2"/>
        <v>1.1613810900598764E-2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738373.21920000005</v>
      </c>
      <c r="F27" s="25">
        <f>VLOOKUP(C27,RA!B31:I66,8,0)</f>
        <v>21615.713100000001</v>
      </c>
      <c r="G27" s="16">
        <f t="shared" si="0"/>
        <v>716757.5061</v>
      </c>
      <c r="H27" s="27">
        <f>RA!J31</f>
        <v>2.9274779390590302</v>
      </c>
      <c r="I27" s="20">
        <f>VLOOKUP(B27,RMS!B:D,3,FALSE)</f>
        <v>738373.17859999998</v>
      </c>
      <c r="J27" s="21">
        <f>VLOOKUP(B27,RMS!B:E,4,FALSE)</f>
        <v>716757.5612</v>
      </c>
      <c r="K27" s="22">
        <f t="shared" si="1"/>
        <v>4.0600000065751374E-2</v>
      </c>
      <c r="L27" s="22">
        <f t="shared" si="2"/>
        <v>-5.5099999997764826E-2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92821.140899999999</v>
      </c>
      <c r="F28" s="25">
        <f>VLOOKUP(C28,RA!B32:I67,8,0)</f>
        <v>25684.523399999998</v>
      </c>
      <c r="G28" s="16">
        <f t="shared" si="0"/>
        <v>67136.617499999993</v>
      </c>
      <c r="H28" s="27">
        <f>RA!J32</f>
        <v>27.670984380240501</v>
      </c>
      <c r="I28" s="20">
        <f>VLOOKUP(B28,RMS!B:D,3,FALSE)</f>
        <v>92821.095653846205</v>
      </c>
      <c r="J28" s="21">
        <f>VLOOKUP(B28,RMS!B:E,4,FALSE)</f>
        <v>67136.592984528397</v>
      </c>
      <c r="K28" s="22">
        <f t="shared" si="1"/>
        <v>4.5246153793414123E-2</v>
      </c>
      <c r="L28" s="22">
        <f t="shared" si="2"/>
        <v>2.4515471595805138E-2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119716.32090000001</v>
      </c>
      <c r="F31" s="25">
        <f>VLOOKUP(C31,RA!B35:I70,8,0)</f>
        <v>10728.0658</v>
      </c>
      <c r="G31" s="16">
        <f t="shared" si="0"/>
        <v>108988.25510000001</v>
      </c>
      <c r="H31" s="27">
        <f>RA!J35</f>
        <v>8.9612391354402199</v>
      </c>
      <c r="I31" s="20">
        <f>VLOOKUP(B31,RMS!B:D,3,FALSE)</f>
        <v>119716.3207</v>
      </c>
      <c r="J31" s="21">
        <f>VLOOKUP(B31,RMS!B:E,4,FALSE)</f>
        <v>108988.2553</v>
      </c>
      <c r="K31" s="22">
        <f t="shared" si="1"/>
        <v>2.0000000949949026E-4</v>
      </c>
      <c r="L31" s="22">
        <f t="shared" si="2"/>
        <v>-1.9999999494757503E-4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230979.40169999999</v>
      </c>
      <c r="F35" s="25">
        <f>VLOOKUP(C35,RA!B8:I74,8,0)</f>
        <v>13885.421</v>
      </c>
      <c r="G35" s="16">
        <f t="shared" si="0"/>
        <v>217093.98069999999</v>
      </c>
      <c r="H35" s="27">
        <f>RA!J39</f>
        <v>6.0115408117796703</v>
      </c>
      <c r="I35" s="20">
        <f>VLOOKUP(B35,RMS!B:D,3,FALSE)</f>
        <v>230979.40170940201</v>
      </c>
      <c r="J35" s="21">
        <f>VLOOKUP(B35,RMS!B:E,4,FALSE)</f>
        <v>217093.983760684</v>
      </c>
      <c r="K35" s="22">
        <f t="shared" si="1"/>
        <v>-9.4020215328782797E-6</v>
      </c>
      <c r="L35" s="22">
        <f t="shared" si="2"/>
        <v>-3.0606840155087411E-3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292095.7219</v>
      </c>
      <c r="F36" s="25">
        <f>VLOOKUP(C36,RA!B8:I75,8,0)</f>
        <v>19371.1852</v>
      </c>
      <c r="G36" s="16">
        <f t="shared" si="0"/>
        <v>272724.5367</v>
      </c>
      <c r="H36" s="27">
        <f>RA!J40</f>
        <v>6.63179353466594</v>
      </c>
      <c r="I36" s="20">
        <f>VLOOKUP(B36,RMS!B:D,3,FALSE)</f>
        <v>292095.71404444397</v>
      </c>
      <c r="J36" s="21">
        <f>VLOOKUP(B36,RMS!B:E,4,FALSE)</f>
        <v>272724.535452137</v>
      </c>
      <c r="K36" s="22">
        <f t="shared" si="1"/>
        <v>7.8555560321547091E-3</v>
      </c>
      <c r="L36" s="22">
        <f t="shared" si="2"/>
        <v>1.2478629942052066E-3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11407.0882</v>
      </c>
      <c r="F40" s="25">
        <f>VLOOKUP(C40,RA!B8:I78,8,0)</f>
        <v>1135.8655000000001</v>
      </c>
      <c r="G40" s="16">
        <f t="shared" si="0"/>
        <v>10271.2227</v>
      </c>
      <c r="H40" s="27">
        <f>RA!J43</f>
        <v>0</v>
      </c>
      <c r="I40" s="20">
        <f>VLOOKUP(B40,RMS!B:D,3,FALSE)</f>
        <v>11407.087966114501</v>
      </c>
      <c r="J40" s="21">
        <f>VLOOKUP(B40,RMS!B:E,4,FALSE)</f>
        <v>10271.222388624201</v>
      </c>
      <c r="K40" s="22">
        <f t="shared" si="1"/>
        <v>2.3388549925584812E-4</v>
      </c>
      <c r="L40" s="22">
        <f t="shared" si="2"/>
        <v>3.1137579935602844E-4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13333395.919500001</v>
      </c>
      <c r="E7" s="65">
        <v>18292794</v>
      </c>
      <c r="F7" s="66">
        <v>72.8887884458766</v>
      </c>
      <c r="G7" s="65">
        <v>19905207.381900001</v>
      </c>
      <c r="H7" s="66">
        <v>-33.015538779946603</v>
      </c>
      <c r="I7" s="65">
        <v>1473861.9416</v>
      </c>
      <c r="J7" s="66">
        <v>11.0539126753484</v>
      </c>
      <c r="K7" s="65">
        <v>962381.95730000001</v>
      </c>
      <c r="L7" s="66">
        <v>4.8348250728354802</v>
      </c>
      <c r="M7" s="66">
        <v>0.53147295667821604</v>
      </c>
      <c r="N7" s="65">
        <v>350364221.02429998</v>
      </c>
      <c r="O7" s="65">
        <v>5120688404.6473999</v>
      </c>
      <c r="P7" s="67"/>
      <c r="Q7" s="65">
        <v>798160</v>
      </c>
      <c r="R7" s="67"/>
      <c r="S7" s="67"/>
      <c r="T7" s="65">
        <v>16.319576190989299</v>
      </c>
      <c r="U7" s="68"/>
      <c r="V7" s="55"/>
      <c r="W7" s="55"/>
    </row>
    <row r="8" spans="1:23" ht="14.25" thickBot="1" x14ac:dyDescent="0.2">
      <c r="A8" s="52">
        <v>41899</v>
      </c>
      <c r="B8" s="42" t="s">
        <v>6</v>
      </c>
      <c r="C8" s="43"/>
      <c r="D8" s="69">
        <v>595090.41870000004</v>
      </c>
      <c r="E8" s="69">
        <v>654876</v>
      </c>
      <c r="F8" s="70">
        <v>90.870702041302494</v>
      </c>
      <c r="G8" s="69">
        <v>492957.79389999999</v>
      </c>
      <c r="H8" s="70">
        <v>20.718330466384401</v>
      </c>
      <c r="I8" s="69">
        <v>142904.54199999999</v>
      </c>
      <c r="J8" s="70">
        <v>24.013920827725801</v>
      </c>
      <c r="K8" s="69">
        <v>116665.48450000001</v>
      </c>
      <c r="L8" s="70">
        <v>23.666424579071901</v>
      </c>
      <c r="M8" s="70">
        <v>0.22490848610841699</v>
      </c>
      <c r="N8" s="69">
        <v>14802017.742799999</v>
      </c>
      <c r="O8" s="69">
        <v>195906489.6004</v>
      </c>
      <c r="P8" s="71"/>
      <c r="Q8" s="69">
        <v>22414</v>
      </c>
      <c r="R8" s="71"/>
      <c r="S8" s="71"/>
      <c r="T8" s="69">
        <v>24.391553966271101</v>
      </c>
      <c r="U8" s="72"/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9">
        <v>75159.341899999999</v>
      </c>
      <c r="E9" s="69">
        <v>92885</v>
      </c>
      <c r="F9" s="70">
        <v>80.916554772029897</v>
      </c>
      <c r="G9" s="69">
        <v>74319.203399999999</v>
      </c>
      <c r="H9" s="70">
        <v>1.13044605104042</v>
      </c>
      <c r="I9" s="69">
        <v>17075.876799999998</v>
      </c>
      <c r="J9" s="70">
        <v>22.719566681038199</v>
      </c>
      <c r="K9" s="69">
        <v>16583.310600000001</v>
      </c>
      <c r="L9" s="70">
        <v>22.313628027934399</v>
      </c>
      <c r="M9" s="70">
        <v>2.9702525139944001E-2</v>
      </c>
      <c r="N9" s="69">
        <v>2333514.4701999999</v>
      </c>
      <c r="O9" s="69">
        <v>34401154.683399998</v>
      </c>
      <c r="P9" s="71"/>
      <c r="Q9" s="69">
        <v>4340</v>
      </c>
      <c r="R9" s="71"/>
      <c r="S9" s="71"/>
      <c r="T9" s="69">
        <v>16.637178571428599</v>
      </c>
      <c r="U9" s="72"/>
      <c r="V9" s="55"/>
      <c r="W9" s="55"/>
    </row>
    <row r="10" spans="1:23" ht="14.25" thickBot="1" x14ac:dyDescent="0.2">
      <c r="A10" s="53"/>
      <c r="B10" s="42" t="s">
        <v>8</v>
      </c>
      <c r="C10" s="43"/>
      <c r="D10" s="69">
        <v>83247.611399999994</v>
      </c>
      <c r="E10" s="69">
        <v>111918</v>
      </c>
      <c r="F10" s="70">
        <v>74.382683214496296</v>
      </c>
      <c r="G10" s="69">
        <v>125194.24679999999</v>
      </c>
      <c r="H10" s="70">
        <v>-33.505242031617101</v>
      </c>
      <c r="I10" s="69">
        <v>23133.627899999999</v>
      </c>
      <c r="J10" s="70">
        <v>27.788938938853398</v>
      </c>
      <c r="K10" s="69">
        <v>30686.4584</v>
      </c>
      <c r="L10" s="70">
        <v>24.511077133617899</v>
      </c>
      <c r="M10" s="70">
        <v>-0.246129103643971</v>
      </c>
      <c r="N10" s="69">
        <v>2464764.1383000002</v>
      </c>
      <c r="O10" s="69">
        <v>48964208.115500003</v>
      </c>
      <c r="P10" s="71"/>
      <c r="Q10" s="69">
        <v>71732</v>
      </c>
      <c r="R10" s="71"/>
      <c r="S10" s="71"/>
      <c r="T10" s="69">
        <v>1.2979785799921899</v>
      </c>
      <c r="U10" s="72"/>
      <c r="V10" s="55"/>
      <c r="W10" s="55"/>
    </row>
    <row r="11" spans="1:23" ht="14.25" thickBot="1" x14ac:dyDescent="0.2">
      <c r="A11" s="53"/>
      <c r="B11" s="42" t="s">
        <v>9</v>
      </c>
      <c r="C11" s="43"/>
      <c r="D11" s="69">
        <v>46436.991699999999</v>
      </c>
      <c r="E11" s="69">
        <v>52661</v>
      </c>
      <c r="F11" s="70">
        <v>88.180991055999698</v>
      </c>
      <c r="G11" s="69">
        <v>37306.743399999999</v>
      </c>
      <c r="H11" s="70">
        <v>24.473452968290999</v>
      </c>
      <c r="I11" s="69">
        <v>11526.695900000001</v>
      </c>
      <c r="J11" s="70">
        <v>24.822227879158699</v>
      </c>
      <c r="K11" s="69">
        <v>9057.0571</v>
      </c>
      <c r="L11" s="70">
        <v>24.277265380392301</v>
      </c>
      <c r="M11" s="70">
        <v>0.27267563544454199</v>
      </c>
      <c r="N11" s="69">
        <v>1087918.5978999999</v>
      </c>
      <c r="O11" s="69">
        <v>19860702.361499999</v>
      </c>
      <c r="P11" s="71"/>
      <c r="Q11" s="69">
        <v>2419</v>
      </c>
      <c r="R11" s="71"/>
      <c r="S11" s="71"/>
      <c r="T11" s="69">
        <v>20.764636171971901</v>
      </c>
      <c r="U11" s="72"/>
      <c r="V11" s="55"/>
      <c r="W11" s="55"/>
    </row>
    <row r="12" spans="1:23" ht="14.25" thickBot="1" x14ac:dyDescent="0.2">
      <c r="A12" s="53"/>
      <c r="B12" s="42" t="s">
        <v>10</v>
      </c>
      <c r="C12" s="43"/>
      <c r="D12" s="69">
        <v>150448.5387</v>
      </c>
      <c r="E12" s="69">
        <v>194017</v>
      </c>
      <c r="F12" s="70">
        <v>77.543998051717097</v>
      </c>
      <c r="G12" s="69">
        <v>109939.63989999999</v>
      </c>
      <c r="H12" s="70">
        <v>36.846490344016502</v>
      </c>
      <c r="I12" s="69">
        <v>30646.917300000001</v>
      </c>
      <c r="J12" s="70">
        <v>20.370365551446898</v>
      </c>
      <c r="K12" s="69">
        <v>8652.4233999999997</v>
      </c>
      <c r="L12" s="70">
        <v>7.8701580320530002</v>
      </c>
      <c r="M12" s="70">
        <v>2.5420038852929898</v>
      </c>
      <c r="N12" s="69">
        <v>4320878.8773999996</v>
      </c>
      <c r="O12" s="69">
        <v>60775695.947400004</v>
      </c>
      <c r="P12" s="71"/>
      <c r="Q12" s="69">
        <v>1743</v>
      </c>
      <c r="R12" s="71"/>
      <c r="S12" s="71"/>
      <c r="T12" s="69">
        <v>106.732374469306</v>
      </c>
      <c r="U12" s="72"/>
      <c r="V12" s="55"/>
      <c r="W12" s="55"/>
    </row>
    <row r="13" spans="1:23" ht="14.25" thickBot="1" x14ac:dyDescent="0.2">
      <c r="A13" s="53"/>
      <c r="B13" s="42" t="s">
        <v>11</v>
      </c>
      <c r="C13" s="43"/>
      <c r="D13" s="69">
        <v>259038.48550000001</v>
      </c>
      <c r="E13" s="69">
        <v>270985</v>
      </c>
      <c r="F13" s="70">
        <v>95.591448050630106</v>
      </c>
      <c r="G13" s="69">
        <v>212040.3357</v>
      </c>
      <c r="H13" s="70">
        <v>22.1647214643605</v>
      </c>
      <c r="I13" s="69">
        <v>71274.142500000002</v>
      </c>
      <c r="J13" s="70">
        <v>27.514885428096001</v>
      </c>
      <c r="K13" s="69">
        <v>55340.491600000001</v>
      </c>
      <c r="L13" s="70">
        <v>26.099039796983298</v>
      </c>
      <c r="M13" s="70">
        <v>0.28792029921179801</v>
      </c>
      <c r="N13" s="69">
        <v>5319064.7641000003</v>
      </c>
      <c r="O13" s="69">
        <v>95458207.013699993</v>
      </c>
      <c r="P13" s="71"/>
      <c r="Q13" s="69">
        <v>10250</v>
      </c>
      <c r="R13" s="71"/>
      <c r="S13" s="71"/>
      <c r="T13" s="69">
        <v>23.613599024390201</v>
      </c>
      <c r="U13" s="72"/>
      <c r="V13" s="55"/>
      <c r="W13" s="55"/>
    </row>
    <row r="14" spans="1:23" ht="14.25" thickBot="1" x14ac:dyDescent="0.2">
      <c r="A14" s="53"/>
      <c r="B14" s="42" t="s">
        <v>12</v>
      </c>
      <c r="C14" s="43"/>
      <c r="D14" s="69">
        <v>136945.39439999999</v>
      </c>
      <c r="E14" s="69">
        <v>166281</v>
      </c>
      <c r="F14" s="70">
        <v>82.357812618398995</v>
      </c>
      <c r="G14" s="69">
        <v>115961.56020000001</v>
      </c>
      <c r="H14" s="70">
        <v>18.0955086873693</v>
      </c>
      <c r="I14" s="69">
        <v>25733.0383</v>
      </c>
      <c r="J14" s="70">
        <v>18.7907292631084</v>
      </c>
      <c r="K14" s="69">
        <v>20983.449400000001</v>
      </c>
      <c r="L14" s="70">
        <v>18.095176853268999</v>
      </c>
      <c r="M14" s="70">
        <v>0.22634929126571501</v>
      </c>
      <c r="N14" s="69">
        <v>2648396.2905000001</v>
      </c>
      <c r="O14" s="69">
        <v>45697999.863499999</v>
      </c>
      <c r="P14" s="71"/>
      <c r="Q14" s="69">
        <v>2160</v>
      </c>
      <c r="R14" s="71"/>
      <c r="S14" s="71"/>
      <c r="T14" s="69">
        <v>66.5784037037037</v>
      </c>
      <c r="U14" s="72"/>
      <c r="V14" s="55"/>
      <c r="W14" s="55"/>
    </row>
    <row r="15" spans="1:23" ht="14.25" thickBot="1" x14ac:dyDescent="0.2">
      <c r="A15" s="53"/>
      <c r="B15" s="42" t="s">
        <v>13</v>
      </c>
      <c r="C15" s="43"/>
      <c r="D15" s="69">
        <v>111323.784</v>
      </c>
      <c r="E15" s="69">
        <v>75555</v>
      </c>
      <c r="F15" s="70">
        <v>147.341385745483</v>
      </c>
      <c r="G15" s="69">
        <v>55808.076099999998</v>
      </c>
      <c r="H15" s="70">
        <v>99.476118475261401</v>
      </c>
      <c r="I15" s="69">
        <v>11328.2989</v>
      </c>
      <c r="J15" s="70">
        <v>10.175991592236899</v>
      </c>
      <c r="K15" s="69">
        <v>9777.1429000000007</v>
      </c>
      <c r="L15" s="70">
        <v>17.519225859857201</v>
      </c>
      <c r="M15" s="70">
        <v>0.15865125587966999</v>
      </c>
      <c r="N15" s="69">
        <v>2861591.6886999998</v>
      </c>
      <c r="O15" s="69">
        <v>36567170.586900003</v>
      </c>
      <c r="P15" s="71"/>
      <c r="Q15" s="69">
        <v>3787</v>
      </c>
      <c r="R15" s="71"/>
      <c r="S15" s="71"/>
      <c r="T15" s="69">
        <v>26.074745841035099</v>
      </c>
      <c r="U15" s="72"/>
      <c r="V15" s="55"/>
      <c r="W15" s="55"/>
    </row>
    <row r="16" spans="1:23" ht="14.25" thickBot="1" x14ac:dyDescent="0.2">
      <c r="A16" s="53"/>
      <c r="B16" s="42" t="s">
        <v>14</v>
      </c>
      <c r="C16" s="43"/>
      <c r="D16" s="69">
        <v>783382.73300000001</v>
      </c>
      <c r="E16" s="69">
        <v>805422</v>
      </c>
      <c r="F16" s="70">
        <v>97.263637323043099</v>
      </c>
      <c r="G16" s="69">
        <v>1153674.4865999999</v>
      </c>
      <c r="H16" s="70">
        <v>-32.0967272745442</v>
      </c>
      <c r="I16" s="69">
        <v>39132.670599999998</v>
      </c>
      <c r="J16" s="70">
        <v>4.9953450531312598</v>
      </c>
      <c r="K16" s="69">
        <v>80950.727799999993</v>
      </c>
      <c r="L16" s="70">
        <v>7.0167736861868502</v>
      </c>
      <c r="M16" s="70">
        <v>-0.51658655007175902</v>
      </c>
      <c r="N16" s="69">
        <v>21399470.490200002</v>
      </c>
      <c r="O16" s="69">
        <v>269379538.72119999</v>
      </c>
      <c r="P16" s="71"/>
      <c r="Q16" s="69">
        <v>35689</v>
      </c>
      <c r="R16" s="71"/>
      <c r="S16" s="71"/>
      <c r="T16" s="69">
        <v>18.122900431505499</v>
      </c>
      <c r="U16" s="72"/>
      <c r="V16" s="55"/>
      <c r="W16" s="55"/>
    </row>
    <row r="17" spans="1:23" ht="12" thickBot="1" x14ac:dyDescent="0.2">
      <c r="A17" s="53"/>
      <c r="B17" s="42" t="s">
        <v>15</v>
      </c>
      <c r="C17" s="43"/>
      <c r="D17" s="69">
        <v>427372.25699999998</v>
      </c>
      <c r="E17" s="69">
        <v>1114033</v>
      </c>
      <c r="F17" s="70">
        <v>38.362620945699099</v>
      </c>
      <c r="G17" s="69">
        <v>3701902.2825000002</v>
      </c>
      <c r="H17" s="70">
        <v>-88.455333923309695</v>
      </c>
      <c r="I17" s="69">
        <v>28731.0524</v>
      </c>
      <c r="J17" s="70">
        <v>6.72272285563918</v>
      </c>
      <c r="K17" s="69">
        <v>-808276.70369999995</v>
      </c>
      <c r="L17" s="70">
        <v>-21.834090746289199</v>
      </c>
      <c r="M17" s="70">
        <v>-1.03554606023962</v>
      </c>
      <c r="N17" s="69">
        <v>36011230.578699999</v>
      </c>
      <c r="O17" s="69">
        <v>272149852.6336</v>
      </c>
      <c r="P17" s="71"/>
      <c r="Q17" s="69">
        <v>9087</v>
      </c>
      <c r="R17" s="71"/>
      <c r="S17" s="71"/>
      <c r="T17" s="69">
        <v>41.139898580389598</v>
      </c>
      <c r="U17" s="72"/>
      <c r="V17" s="37"/>
      <c r="W17" s="37"/>
    </row>
    <row r="18" spans="1:23" ht="12" thickBot="1" x14ac:dyDescent="0.2">
      <c r="A18" s="53"/>
      <c r="B18" s="42" t="s">
        <v>16</v>
      </c>
      <c r="C18" s="43"/>
      <c r="D18" s="69">
        <v>1158393.4926</v>
      </c>
      <c r="E18" s="69">
        <v>1413043</v>
      </c>
      <c r="F18" s="70">
        <v>81.978644146002594</v>
      </c>
      <c r="G18" s="69">
        <v>1397482.2235999999</v>
      </c>
      <c r="H18" s="70">
        <v>-17.108534689199299</v>
      </c>
      <c r="I18" s="69">
        <v>184061.0282</v>
      </c>
      <c r="J18" s="70">
        <v>15.8893354784718</v>
      </c>
      <c r="K18" s="69">
        <v>198682.6532</v>
      </c>
      <c r="L18" s="70">
        <v>14.217186440352799</v>
      </c>
      <c r="M18" s="70">
        <v>-7.3592861603682003E-2</v>
      </c>
      <c r="N18" s="69">
        <v>27941721.683499999</v>
      </c>
      <c r="O18" s="69">
        <v>609126217.15970004</v>
      </c>
      <c r="P18" s="71"/>
      <c r="Q18" s="69">
        <v>60001</v>
      </c>
      <c r="R18" s="71"/>
      <c r="S18" s="71"/>
      <c r="T18" s="69">
        <v>18.524834982750299</v>
      </c>
      <c r="U18" s="72"/>
      <c r="V18" s="37"/>
      <c r="W18" s="37"/>
    </row>
    <row r="19" spans="1:23" ht="12" thickBot="1" x14ac:dyDescent="0.2">
      <c r="A19" s="53"/>
      <c r="B19" s="42" t="s">
        <v>17</v>
      </c>
      <c r="C19" s="43"/>
      <c r="D19" s="69">
        <v>710342.44880000001</v>
      </c>
      <c r="E19" s="69">
        <v>666097</v>
      </c>
      <c r="F19" s="70">
        <v>106.64249333055101</v>
      </c>
      <c r="G19" s="69">
        <v>752306.03480000002</v>
      </c>
      <c r="H19" s="70">
        <v>-5.5779940687510301</v>
      </c>
      <c r="I19" s="69">
        <v>45436.025500000003</v>
      </c>
      <c r="J19" s="70">
        <v>6.3963551068581497</v>
      </c>
      <c r="K19" s="69">
        <v>51643.395199999999</v>
      </c>
      <c r="L19" s="70">
        <v>6.86467910811447</v>
      </c>
      <c r="M19" s="70">
        <v>-0.120196777844691</v>
      </c>
      <c r="N19" s="69">
        <v>11387450.203</v>
      </c>
      <c r="O19" s="69">
        <v>193466177.7475</v>
      </c>
      <c r="P19" s="71"/>
      <c r="Q19" s="69">
        <v>9033</v>
      </c>
      <c r="R19" s="71"/>
      <c r="S19" s="71"/>
      <c r="T19" s="69">
        <v>43.712145510904499</v>
      </c>
      <c r="U19" s="72"/>
      <c r="V19" s="37"/>
      <c r="W19" s="37"/>
    </row>
    <row r="20" spans="1:23" ht="12" thickBot="1" x14ac:dyDescent="0.2">
      <c r="A20" s="53"/>
      <c r="B20" s="42" t="s">
        <v>18</v>
      </c>
      <c r="C20" s="43"/>
      <c r="D20" s="69">
        <v>754690.46200000006</v>
      </c>
      <c r="E20" s="69">
        <v>1045182</v>
      </c>
      <c r="F20" s="70">
        <v>72.206607270312702</v>
      </c>
      <c r="G20" s="69">
        <v>1286912.6507000001</v>
      </c>
      <c r="H20" s="70">
        <v>-41.356512301787099</v>
      </c>
      <c r="I20" s="69">
        <v>61892.698700000001</v>
      </c>
      <c r="J20" s="70">
        <v>8.20107074574371</v>
      </c>
      <c r="K20" s="69">
        <v>29064.5569</v>
      </c>
      <c r="L20" s="70">
        <v>2.25847161298715</v>
      </c>
      <c r="M20" s="70">
        <v>1.1294905307845899</v>
      </c>
      <c r="N20" s="69">
        <v>20486187.622200001</v>
      </c>
      <c r="O20" s="69">
        <v>291808856.26429999</v>
      </c>
      <c r="P20" s="71"/>
      <c r="Q20" s="69">
        <v>34363</v>
      </c>
      <c r="R20" s="71"/>
      <c r="S20" s="71"/>
      <c r="T20" s="69">
        <v>23.227077819165999</v>
      </c>
      <c r="U20" s="72"/>
      <c r="V20" s="37"/>
      <c r="W20" s="37"/>
    </row>
    <row r="21" spans="1:23" ht="12" thickBot="1" x14ac:dyDescent="0.2">
      <c r="A21" s="53"/>
      <c r="B21" s="42" t="s">
        <v>19</v>
      </c>
      <c r="C21" s="43"/>
      <c r="D21" s="69">
        <v>294633.00020000001</v>
      </c>
      <c r="E21" s="69">
        <v>361845</v>
      </c>
      <c r="F21" s="70">
        <v>81.425195926432593</v>
      </c>
      <c r="G21" s="69">
        <v>368368.36690000002</v>
      </c>
      <c r="H21" s="70">
        <v>-20.0167477247081</v>
      </c>
      <c r="I21" s="69">
        <v>32182.584699999999</v>
      </c>
      <c r="J21" s="70">
        <v>10.922939615777601</v>
      </c>
      <c r="K21" s="69">
        <v>49523.519099999998</v>
      </c>
      <c r="L21" s="70">
        <v>13.4440205918778</v>
      </c>
      <c r="M21" s="70">
        <v>-0.35015553650346298</v>
      </c>
      <c r="N21" s="69">
        <v>6565515.2211999996</v>
      </c>
      <c r="O21" s="69">
        <v>115190100.6911</v>
      </c>
      <c r="P21" s="71"/>
      <c r="Q21" s="69">
        <v>27493</v>
      </c>
      <c r="R21" s="71"/>
      <c r="S21" s="71"/>
      <c r="T21" s="69">
        <v>11.1957383443058</v>
      </c>
      <c r="U21" s="72"/>
      <c r="V21" s="37"/>
      <c r="W21" s="37"/>
    </row>
    <row r="22" spans="1:23" ht="12" thickBot="1" x14ac:dyDescent="0.2">
      <c r="A22" s="53"/>
      <c r="B22" s="42" t="s">
        <v>20</v>
      </c>
      <c r="C22" s="43"/>
      <c r="D22" s="69">
        <v>876301.25139999995</v>
      </c>
      <c r="E22" s="69">
        <v>1048963</v>
      </c>
      <c r="F22" s="70">
        <v>83.539767503715595</v>
      </c>
      <c r="G22" s="69">
        <v>1077689.2279999999</v>
      </c>
      <c r="H22" s="70">
        <v>-18.687017682615298</v>
      </c>
      <c r="I22" s="69">
        <v>88486.520799999998</v>
      </c>
      <c r="J22" s="70">
        <v>10.0977284533865</v>
      </c>
      <c r="K22" s="69">
        <v>141125.15839999999</v>
      </c>
      <c r="L22" s="70">
        <v>13.0951627550276</v>
      </c>
      <c r="M22" s="70">
        <v>-0.37299258471549701</v>
      </c>
      <c r="N22" s="69">
        <v>21237958.684300002</v>
      </c>
      <c r="O22" s="69">
        <v>356711596.02160001</v>
      </c>
      <c r="P22" s="71"/>
      <c r="Q22" s="69">
        <v>54208</v>
      </c>
      <c r="R22" s="71"/>
      <c r="S22" s="71"/>
      <c r="T22" s="69">
        <v>16.1332848269628</v>
      </c>
      <c r="U22" s="72"/>
      <c r="V22" s="37"/>
      <c r="W22" s="37"/>
    </row>
    <row r="23" spans="1:23" ht="12" thickBot="1" x14ac:dyDescent="0.2">
      <c r="A23" s="53"/>
      <c r="B23" s="42" t="s">
        <v>21</v>
      </c>
      <c r="C23" s="43"/>
      <c r="D23" s="69">
        <v>2098387.8503999999</v>
      </c>
      <c r="E23" s="69">
        <v>2600456</v>
      </c>
      <c r="F23" s="70">
        <v>80.693072691866405</v>
      </c>
      <c r="G23" s="69">
        <v>2218167.1184</v>
      </c>
      <c r="H23" s="70">
        <v>-5.3999208177965796</v>
      </c>
      <c r="I23" s="69">
        <v>222592.7971</v>
      </c>
      <c r="J23" s="70">
        <v>10.607800510166401</v>
      </c>
      <c r="K23" s="69">
        <v>180004.95120000001</v>
      </c>
      <c r="L23" s="70">
        <v>8.1150310861086297</v>
      </c>
      <c r="M23" s="70">
        <v>0.23659263601411401</v>
      </c>
      <c r="N23" s="69">
        <v>52657672.761799999</v>
      </c>
      <c r="O23" s="69">
        <v>752837837.01110005</v>
      </c>
      <c r="P23" s="71"/>
      <c r="Q23" s="69">
        <v>69279</v>
      </c>
      <c r="R23" s="71"/>
      <c r="S23" s="71"/>
      <c r="T23" s="69">
        <v>30.609257747657999</v>
      </c>
      <c r="U23" s="72"/>
      <c r="V23" s="37"/>
      <c r="W23" s="37"/>
    </row>
    <row r="24" spans="1:23" ht="12" thickBot="1" x14ac:dyDescent="0.2">
      <c r="A24" s="53"/>
      <c r="B24" s="42" t="s">
        <v>22</v>
      </c>
      <c r="C24" s="43"/>
      <c r="D24" s="69">
        <v>198388.40590000001</v>
      </c>
      <c r="E24" s="69">
        <v>298386</v>
      </c>
      <c r="F24" s="70">
        <v>66.487169605812596</v>
      </c>
      <c r="G24" s="69">
        <v>337997.0808</v>
      </c>
      <c r="H24" s="70">
        <v>-41.304698422117298</v>
      </c>
      <c r="I24" s="69">
        <v>39392.217600000004</v>
      </c>
      <c r="J24" s="70">
        <v>19.856108738459302</v>
      </c>
      <c r="K24" s="69">
        <v>54271.833700000003</v>
      </c>
      <c r="L24" s="70">
        <v>16.056894210904101</v>
      </c>
      <c r="M24" s="70">
        <v>-0.27416829477792298</v>
      </c>
      <c r="N24" s="69">
        <v>5380106.8574000001</v>
      </c>
      <c r="O24" s="69">
        <v>81131391.816100001</v>
      </c>
      <c r="P24" s="71"/>
      <c r="Q24" s="69">
        <v>22621</v>
      </c>
      <c r="R24" s="71"/>
      <c r="S24" s="71"/>
      <c r="T24" s="69">
        <v>8.8272767737942601</v>
      </c>
      <c r="U24" s="72"/>
      <c r="V24" s="37"/>
      <c r="W24" s="37"/>
    </row>
    <row r="25" spans="1:23" ht="12" thickBot="1" x14ac:dyDescent="0.2">
      <c r="A25" s="53"/>
      <c r="B25" s="42" t="s">
        <v>23</v>
      </c>
      <c r="C25" s="43"/>
      <c r="D25" s="69">
        <v>211958.90210000001</v>
      </c>
      <c r="E25" s="69">
        <v>243416</v>
      </c>
      <c r="F25" s="70">
        <v>87.076815862556302</v>
      </c>
      <c r="G25" s="69">
        <v>295127.14850000001</v>
      </c>
      <c r="H25" s="70">
        <v>-28.180479777176402</v>
      </c>
      <c r="I25" s="69">
        <v>18192.195100000001</v>
      </c>
      <c r="J25" s="70">
        <v>8.5828879654307304</v>
      </c>
      <c r="K25" s="69">
        <v>28354.1443</v>
      </c>
      <c r="L25" s="70">
        <v>9.6074334211920203</v>
      </c>
      <c r="M25" s="70">
        <v>-0.35839378866390298</v>
      </c>
      <c r="N25" s="69">
        <v>5489242.0603</v>
      </c>
      <c r="O25" s="69">
        <v>78692433.979900002</v>
      </c>
      <c r="P25" s="71"/>
      <c r="Q25" s="69">
        <v>16711</v>
      </c>
      <c r="R25" s="71"/>
      <c r="S25" s="71"/>
      <c r="T25" s="69">
        <v>12.955538447728999</v>
      </c>
      <c r="U25" s="72"/>
      <c r="V25" s="37"/>
      <c r="W25" s="37"/>
    </row>
    <row r="26" spans="1:23" ht="12" thickBot="1" x14ac:dyDescent="0.2">
      <c r="A26" s="53"/>
      <c r="B26" s="42" t="s">
        <v>24</v>
      </c>
      <c r="C26" s="43"/>
      <c r="D26" s="69">
        <v>446829.18819999998</v>
      </c>
      <c r="E26" s="69">
        <v>435129</v>
      </c>
      <c r="F26" s="70">
        <v>102.68890103854299</v>
      </c>
      <c r="G26" s="69">
        <v>512426.56400000001</v>
      </c>
      <c r="H26" s="70">
        <v>-12.8013222593199</v>
      </c>
      <c r="I26" s="69">
        <v>87956.539499999999</v>
      </c>
      <c r="J26" s="70">
        <v>19.684600250561701</v>
      </c>
      <c r="K26" s="69">
        <v>95593.503800000006</v>
      </c>
      <c r="L26" s="70">
        <v>18.655064064945702</v>
      </c>
      <c r="M26" s="70">
        <v>-7.9889992482941E-2</v>
      </c>
      <c r="N26" s="69">
        <v>9587992.8767000008</v>
      </c>
      <c r="O26" s="69">
        <v>167178817.59810001</v>
      </c>
      <c r="P26" s="71"/>
      <c r="Q26" s="69">
        <v>36694</v>
      </c>
      <c r="R26" s="71"/>
      <c r="S26" s="71"/>
      <c r="T26" s="69">
        <v>12.4309254292255</v>
      </c>
      <c r="U26" s="72"/>
      <c r="V26" s="37"/>
      <c r="W26" s="37"/>
    </row>
    <row r="27" spans="1:23" ht="12" thickBot="1" x14ac:dyDescent="0.2">
      <c r="A27" s="53"/>
      <c r="B27" s="42" t="s">
        <v>25</v>
      </c>
      <c r="C27" s="43"/>
      <c r="D27" s="69">
        <v>177920.83100000001</v>
      </c>
      <c r="E27" s="69">
        <v>301313</v>
      </c>
      <c r="F27" s="70">
        <v>59.048508029856002</v>
      </c>
      <c r="G27" s="69">
        <v>415261.30709999998</v>
      </c>
      <c r="H27" s="70">
        <v>-57.154488521331302</v>
      </c>
      <c r="I27" s="69">
        <v>-2743.5729000000001</v>
      </c>
      <c r="J27" s="70">
        <v>-1.5420189331287499</v>
      </c>
      <c r="K27" s="69">
        <v>107796.4005</v>
      </c>
      <c r="L27" s="70">
        <v>25.9586912281335</v>
      </c>
      <c r="M27" s="70">
        <v>-1.02545143332499</v>
      </c>
      <c r="N27" s="69">
        <v>6306732.5842000004</v>
      </c>
      <c r="O27" s="69">
        <v>74660680.745000005</v>
      </c>
      <c r="P27" s="71"/>
      <c r="Q27" s="69">
        <v>26821</v>
      </c>
      <c r="R27" s="71"/>
      <c r="S27" s="71"/>
      <c r="T27" s="69">
        <v>6.6267621192349297</v>
      </c>
      <c r="U27" s="72"/>
      <c r="V27" s="37"/>
      <c r="W27" s="37"/>
    </row>
    <row r="28" spans="1:23" ht="12" thickBot="1" x14ac:dyDescent="0.2">
      <c r="A28" s="53"/>
      <c r="B28" s="42" t="s">
        <v>26</v>
      </c>
      <c r="C28" s="43"/>
      <c r="D28" s="69">
        <v>845008.86659999995</v>
      </c>
      <c r="E28" s="69">
        <v>1052077</v>
      </c>
      <c r="F28" s="70">
        <v>80.318157948515207</v>
      </c>
      <c r="G28" s="69">
        <v>1100885.9701</v>
      </c>
      <c r="H28" s="70">
        <v>-23.242834448762899</v>
      </c>
      <c r="I28" s="69">
        <v>29286.858700000001</v>
      </c>
      <c r="J28" s="70">
        <v>3.4658640704966102</v>
      </c>
      <c r="K28" s="69">
        <v>46568.1005</v>
      </c>
      <c r="L28" s="70">
        <v>4.2300566784196496</v>
      </c>
      <c r="M28" s="70">
        <v>-0.37109612834648498</v>
      </c>
      <c r="N28" s="69">
        <v>18942587.328000002</v>
      </c>
      <c r="O28" s="69">
        <v>247039270.82859999</v>
      </c>
      <c r="P28" s="71"/>
      <c r="Q28" s="69">
        <v>45823</v>
      </c>
      <c r="R28" s="71"/>
      <c r="S28" s="71"/>
      <c r="T28" s="69">
        <v>18.2830889706043</v>
      </c>
      <c r="U28" s="72"/>
      <c r="V28" s="37"/>
      <c r="W28" s="37"/>
    </row>
    <row r="29" spans="1:23" ht="12" thickBot="1" x14ac:dyDescent="0.2">
      <c r="A29" s="53"/>
      <c r="B29" s="42" t="s">
        <v>27</v>
      </c>
      <c r="C29" s="43"/>
      <c r="D29" s="69">
        <v>603580.28119999997</v>
      </c>
      <c r="E29" s="69">
        <v>713571</v>
      </c>
      <c r="F29" s="70">
        <v>84.585875995521107</v>
      </c>
      <c r="G29" s="69">
        <v>677450.52960000001</v>
      </c>
      <c r="H29" s="70">
        <v>-10.9041539082738</v>
      </c>
      <c r="I29" s="69">
        <v>84365.807100000005</v>
      </c>
      <c r="J29" s="70">
        <v>13.9775618468299</v>
      </c>
      <c r="K29" s="69">
        <v>87131.122199999998</v>
      </c>
      <c r="L29" s="70">
        <v>12.8616213867965</v>
      </c>
      <c r="M29" s="70">
        <v>-3.1737397960427002E-2</v>
      </c>
      <c r="N29" s="69">
        <v>12276781.408199999</v>
      </c>
      <c r="O29" s="69">
        <v>174278932.18020001</v>
      </c>
      <c r="P29" s="71"/>
      <c r="Q29" s="69">
        <v>102641</v>
      </c>
      <c r="R29" s="71"/>
      <c r="S29" s="71"/>
      <c r="T29" s="69">
        <v>5.95916107598328</v>
      </c>
      <c r="U29" s="72"/>
      <c r="V29" s="37"/>
      <c r="W29" s="37"/>
    </row>
    <row r="30" spans="1:23" ht="12" thickBot="1" x14ac:dyDescent="0.2">
      <c r="A30" s="53"/>
      <c r="B30" s="42" t="s">
        <v>28</v>
      </c>
      <c r="C30" s="43"/>
      <c r="D30" s="69">
        <v>803122.49</v>
      </c>
      <c r="E30" s="69">
        <v>1158691</v>
      </c>
      <c r="F30" s="70">
        <v>69.312913451472397</v>
      </c>
      <c r="G30" s="69">
        <v>1487184.8870000001</v>
      </c>
      <c r="H30" s="70">
        <v>-45.997132096999302</v>
      </c>
      <c r="I30" s="69">
        <v>88852.604900000006</v>
      </c>
      <c r="J30" s="70">
        <v>11.0633939413152</v>
      </c>
      <c r="K30" s="69">
        <v>234565.48550000001</v>
      </c>
      <c r="L30" s="70">
        <v>15.7724495152162</v>
      </c>
      <c r="M30" s="70">
        <v>-0.62120341485619002</v>
      </c>
      <c r="N30" s="69">
        <v>21095175.8961</v>
      </c>
      <c r="O30" s="69">
        <v>320131858.65670002</v>
      </c>
      <c r="P30" s="71"/>
      <c r="Q30" s="69">
        <v>67285</v>
      </c>
      <c r="R30" s="71"/>
      <c r="S30" s="71"/>
      <c r="T30" s="69">
        <v>12.0633680136732</v>
      </c>
      <c r="U30" s="72"/>
      <c r="V30" s="37"/>
      <c r="W30" s="37"/>
    </row>
    <row r="31" spans="1:23" ht="12" thickBot="1" x14ac:dyDescent="0.2">
      <c r="A31" s="53"/>
      <c r="B31" s="42" t="s">
        <v>29</v>
      </c>
      <c r="C31" s="43"/>
      <c r="D31" s="69">
        <v>738373.21920000005</v>
      </c>
      <c r="E31" s="69">
        <v>1032607</v>
      </c>
      <c r="F31" s="70">
        <v>71.505734437206002</v>
      </c>
      <c r="G31" s="69">
        <v>782710.36939999997</v>
      </c>
      <c r="H31" s="70">
        <v>-5.6645666051399699</v>
      </c>
      <c r="I31" s="69">
        <v>21615.713100000001</v>
      </c>
      <c r="J31" s="70">
        <v>2.9274779390590302</v>
      </c>
      <c r="K31" s="69">
        <v>15539.5687</v>
      </c>
      <c r="L31" s="70">
        <v>1.985353626005</v>
      </c>
      <c r="M31" s="70">
        <v>0.39101113533479198</v>
      </c>
      <c r="N31" s="69">
        <v>18234061.680100001</v>
      </c>
      <c r="O31" s="69">
        <v>268345335.8159</v>
      </c>
      <c r="P31" s="71"/>
      <c r="Q31" s="69">
        <v>28039</v>
      </c>
      <c r="R31" s="71"/>
      <c r="S31" s="71"/>
      <c r="T31" s="69">
        <v>29.9885636613289</v>
      </c>
      <c r="U31" s="72"/>
      <c r="V31" s="37"/>
      <c r="W31" s="37"/>
    </row>
    <row r="32" spans="1:23" ht="12" thickBot="1" x14ac:dyDescent="0.2">
      <c r="A32" s="53"/>
      <c r="B32" s="42" t="s">
        <v>30</v>
      </c>
      <c r="C32" s="43"/>
      <c r="D32" s="69">
        <v>92821.140899999999</v>
      </c>
      <c r="E32" s="69">
        <v>142621</v>
      </c>
      <c r="F32" s="70">
        <v>65.082379803815698</v>
      </c>
      <c r="G32" s="69">
        <v>105708.01</v>
      </c>
      <c r="H32" s="70">
        <v>-12.1910052984632</v>
      </c>
      <c r="I32" s="69">
        <v>25684.523399999998</v>
      </c>
      <c r="J32" s="70">
        <v>27.670984380240501</v>
      </c>
      <c r="K32" s="69">
        <v>26261.6528</v>
      </c>
      <c r="L32" s="70">
        <v>24.843578835700299</v>
      </c>
      <c r="M32" s="70">
        <v>-2.1976126346473002E-2</v>
      </c>
      <c r="N32" s="69">
        <v>1923817.5739</v>
      </c>
      <c r="O32" s="69">
        <v>40079662.296400003</v>
      </c>
      <c r="P32" s="71"/>
      <c r="Q32" s="69">
        <v>21514</v>
      </c>
      <c r="R32" s="71"/>
      <c r="S32" s="71"/>
      <c r="T32" s="69">
        <v>4.4950639862415196</v>
      </c>
      <c r="U32" s="72"/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9">
        <v>108.35680000000001</v>
      </c>
      <c r="H33" s="71"/>
      <c r="I33" s="71"/>
      <c r="J33" s="71"/>
      <c r="K33" s="69">
        <v>21.8889</v>
      </c>
      <c r="L33" s="70">
        <v>20.200762665564099</v>
      </c>
      <c r="M33" s="71"/>
      <c r="N33" s="69">
        <v>65.581999999999994</v>
      </c>
      <c r="O33" s="69">
        <v>4930.8406000000004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9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9">
        <v>119716.32090000001</v>
      </c>
      <c r="E35" s="69">
        <v>165498</v>
      </c>
      <c r="F35" s="70">
        <v>72.337019722292695</v>
      </c>
      <c r="G35" s="69">
        <v>251461.8928</v>
      </c>
      <c r="H35" s="70">
        <v>-52.3918636072559</v>
      </c>
      <c r="I35" s="69">
        <v>10728.0658</v>
      </c>
      <c r="J35" s="70">
        <v>8.9612391354402199</v>
      </c>
      <c r="K35" s="69">
        <v>24203.862000000001</v>
      </c>
      <c r="L35" s="70">
        <v>9.6252604044663403</v>
      </c>
      <c r="M35" s="70">
        <v>-0.55676223075474496</v>
      </c>
      <c r="N35" s="69">
        <v>3001706.9641</v>
      </c>
      <c r="O35" s="69">
        <v>44241567.641400002</v>
      </c>
      <c r="P35" s="71"/>
      <c r="Q35" s="69">
        <v>9675</v>
      </c>
      <c r="R35" s="71"/>
      <c r="S35" s="71"/>
      <c r="T35" s="69">
        <v>12.538566614987101</v>
      </c>
      <c r="U35" s="72"/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9">
        <v>608111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9">
        <v>226845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9">
        <v>280481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9">
        <v>230979.40169999999</v>
      </c>
      <c r="E39" s="69">
        <v>327633</v>
      </c>
      <c r="F39" s="70">
        <v>70.499431284394404</v>
      </c>
      <c r="G39" s="69">
        <v>321552.13630000001</v>
      </c>
      <c r="H39" s="70">
        <v>-28.1673558889057</v>
      </c>
      <c r="I39" s="69">
        <v>13885.421</v>
      </c>
      <c r="J39" s="70">
        <v>6.0115408117796703</v>
      </c>
      <c r="K39" s="69">
        <v>17378.9715</v>
      </c>
      <c r="L39" s="70">
        <v>5.4047134315369201</v>
      </c>
      <c r="M39" s="70">
        <v>-0.20102170603133801</v>
      </c>
      <c r="N39" s="69">
        <v>6007622.6563999997</v>
      </c>
      <c r="O39" s="69">
        <v>74798027.654400006</v>
      </c>
      <c r="P39" s="71"/>
      <c r="Q39" s="69">
        <v>380</v>
      </c>
      <c r="R39" s="71"/>
      <c r="S39" s="71"/>
      <c r="T39" s="69">
        <v>633.49977684210501</v>
      </c>
      <c r="U39" s="72"/>
      <c r="V39" s="37"/>
      <c r="W39" s="37"/>
    </row>
    <row r="40" spans="1:23" ht="12" thickBot="1" x14ac:dyDescent="0.2">
      <c r="A40" s="53"/>
      <c r="B40" s="42" t="s">
        <v>34</v>
      </c>
      <c r="C40" s="43"/>
      <c r="D40" s="69">
        <v>292095.7219</v>
      </c>
      <c r="E40" s="69">
        <v>312382</v>
      </c>
      <c r="F40" s="70">
        <v>93.505938850510006</v>
      </c>
      <c r="G40" s="69">
        <v>358325.07900000003</v>
      </c>
      <c r="H40" s="70">
        <v>-18.483037046926899</v>
      </c>
      <c r="I40" s="69">
        <v>19371.1852</v>
      </c>
      <c r="J40" s="70">
        <v>6.63179353466594</v>
      </c>
      <c r="K40" s="69">
        <v>25251.8357</v>
      </c>
      <c r="L40" s="70">
        <v>7.0471862506726701</v>
      </c>
      <c r="M40" s="70">
        <v>-0.23288011888973301</v>
      </c>
      <c r="N40" s="69">
        <v>7951633.7071000002</v>
      </c>
      <c r="O40" s="69">
        <v>142525576.39700001</v>
      </c>
      <c r="P40" s="71"/>
      <c r="Q40" s="69">
        <v>1936</v>
      </c>
      <c r="R40" s="71"/>
      <c r="S40" s="71"/>
      <c r="T40" s="69">
        <v>176.72058383264499</v>
      </c>
      <c r="U40" s="72"/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9">
        <v>231284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9">
        <v>88530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9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11407.0882</v>
      </c>
      <c r="E44" s="73">
        <v>0</v>
      </c>
      <c r="F44" s="74"/>
      <c r="G44" s="73">
        <v>78978.059599999993</v>
      </c>
      <c r="H44" s="75">
        <v>-85.5566365421315</v>
      </c>
      <c r="I44" s="73">
        <v>1135.8655000000001</v>
      </c>
      <c r="J44" s="75">
        <v>9.9575411365715603</v>
      </c>
      <c r="K44" s="73">
        <v>8979.5112000000008</v>
      </c>
      <c r="L44" s="75">
        <v>11.369627521210999</v>
      </c>
      <c r="M44" s="75">
        <v>-0.87350475157266905</v>
      </c>
      <c r="N44" s="73">
        <v>641340.03500000003</v>
      </c>
      <c r="O44" s="73">
        <v>9277932.8344999999</v>
      </c>
      <c r="P44" s="74"/>
      <c r="Q44" s="73">
        <v>22</v>
      </c>
      <c r="R44" s="74"/>
      <c r="S44" s="74"/>
      <c r="T44" s="73">
        <v>534.77917272727302</v>
      </c>
      <c r="U44" s="76"/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52586</v>
      </c>
      <c r="D2" s="32">
        <v>595091.09061709396</v>
      </c>
      <c r="E2" s="32">
        <v>452185.88029145298</v>
      </c>
      <c r="F2" s="32">
        <v>142905.210325641</v>
      </c>
      <c r="G2" s="32">
        <v>452185.88029145298</v>
      </c>
      <c r="H2" s="32">
        <v>0.24014006020061901</v>
      </c>
    </row>
    <row r="3" spans="1:8" ht="14.25" x14ac:dyDescent="0.2">
      <c r="A3" s="32">
        <v>2</v>
      </c>
      <c r="B3" s="33">
        <v>13</v>
      </c>
      <c r="C3" s="32">
        <v>8706.5059999999994</v>
      </c>
      <c r="D3" s="32">
        <v>75159.376994380204</v>
      </c>
      <c r="E3" s="32">
        <v>58083.464727562197</v>
      </c>
      <c r="F3" s="32">
        <v>17075.912266817901</v>
      </c>
      <c r="G3" s="32">
        <v>58083.464727562197</v>
      </c>
      <c r="H3" s="32">
        <v>0.22719603261339899</v>
      </c>
    </row>
    <row r="4" spans="1:8" ht="14.25" x14ac:dyDescent="0.2">
      <c r="A4" s="32">
        <v>3</v>
      </c>
      <c r="B4" s="33">
        <v>14</v>
      </c>
      <c r="C4" s="32">
        <v>89538</v>
      </c>
      <c r="D4" s="32">
        <v>83249.461543589699</v>
      </c>
      <c r="E4" s="32">
        <v>60113.9832273504</v>
      </c>
      <c r="F4" s="32">
        <v>23135.4783162393</v>
      </c>
      <c r="G4" s="32">
        <v>60113.9832273504</v>
      </c>
      <c r="H4" s="32">
        <v>0.27790544091538</v>
      </c>
    </row>
    <row r="5" spans="1:8" ht="14.25" x14ac:dyDescent="0.2">
      <c r="A5" s="32">
        <v>4</v>
      </c>
      <c r="B5" s="33">
        <v>15</v>
      </c>
      <c r="C5" s="32">
        <v>2832</v>
      </c>
      <c r="D5" s="32">
        <v>46437.030765812</v>
      </c>
      <c r="E5" s="32">
        <v>34910.296142735002</v>
      </c>
      <c r="F5" s="32">
        <v>11526.7346230769</v>
      </c>
      <c r="G5" s="32">
        <v>34910.296142735002</v>
      </c>
      <c r="H5" s="32">
        <v>0.248222903854636</v>
      </c>
    </row>
    <row r="6" spans="1:8" ht="14.25" x14ac:dyDescent="0.2">
      <c r="A6" s="32">
        <v>5</v>
      </c>
      <c r="B6" s="33">
        <v>16</v>
      </c>
      <c r="C6" s="32">
        <v>2410</v>
      </c>
      <c r="D6" s="32">
        <v>150448.55276837599</v>
      </c>
      <c r="E6" s="32">
        <v>119801.600698291</v>
      </c>
      <c r="F6" s="32">
        <v>30646.952070085499</v>
      </c>
      <c r="G6" s="32">
        <v>119801.600698291</v>
      </c>
      <c r="H6" s="32">
        <v>0.203703867575703</v>
      </c>
    </row>
    <row r="7" spans="1:8" ht="14.25" x14ac:dyDescent="0.2">
      <c r="A7" s="32">
        <v>6</v>
      </c>
      <c r="B7" s="33">
        <v>17</v>
      </c>
      <c r="C7" s="32">
        <v>17201</v>
      </c>
      <c r="D7" s="32">
        <v>259038.709789744</v>
      </c>
      <c r="E7" s="32">
        <v>187764.34249829099</v>
      </c>
      <c r="F7" s="32">
        <v>71274.367291453003</v>
      </c>
      <c r="G7" s="32">
        <v>187764.34249829099</v>
      </c>
      <c r="H7" s="32">
        <v>0.27514948383315002</v>
      </c>
    </row>
    <row r="8" spans="1:8" ht="14.25" x14ac:dyDescent="0.2">
      <c r="A8" s="32">
        <v>7</v>
      </c>
      <c r="B8" s="33">
        <v>18</v>
      </c>
      <c r="C8" s="32">
        <v>52401</v>
      </c>
      <c r="D8" s="32">
        <v>136945.39774957299</v>
      </c>
      <c r="E8" s="32">
        <v>111212.356913675</v>
      </c>
      <c r="F8" s="32">
        <v>25733.040835897398</v>
      </c>
      <c r="G8" s="32">
        <v>111212.356913675</v>
      </c>
      <c r="H8" s="32">
        <v>0.18790730655260501</v>
      </c>
    </row>
    <row r="9" spans="1:8" ht="14.25" x14ac:dyDescent="0.2">
      <c r="A9" s="32">
        <v>8</v>
      </c>
      <c r="B9" s="33">
        <v>19</v>
      </c>
      <c r="C9" s="32">
        <v>27011</v>
      </c>
      <c r="D9" s="32">
        <v>111323.82446666701</v>
      </c>
      <c r="E9" s="32">
        <v>99995.486764102607</v>
      </c>
      <c r="F9" s="32">
        <v>11328.3377025641</v>
      </c>
      <c r="G9" s="32">
        <v>99995.486764102607</v>
      </c>
      <c r="H9" s="32">
        <v>0.101760227488017</v>
      </c>
    </row>
    <row r="10" spans="1:8" ht="14.25" x14ac:dyDescent="0.2">
      <c r="A10" s="32">
        <v>9</v>
      </c>
      <c r="B10" s="33">
        <v>21</v>
      </c>
      <c r="C10" s="32">
        <v>218027</v>
      </c>
      <c r="D10" s="32">
        <v>783382.41029999999</v>
      </c>
      <c r="E10" s="32">
        <v>744250.06240000005</v>
      </c>
      <c r="F10" s="32">
        <v>39132.347900000001</v>
      </c>
      <c r="G10" s="32">
        <v>744250.06240000005</v>
      </c>
      <c r="H10" s="32">
        <v>4.9953059177080698E-2</v>
      </c>
    </row>
    <row r="11" spans="1:8" ht="14.25" x14ac:dyDescent="0.2">
      <c r="A11" s="32">
        <v>10</v>
      </c>
      <c r="B11" s="33">
        <v>22</v>
      </c>
      <c r="C11" s="32">
        <v>37070.330999999998</v>
      </c>
      <c r="D11" s="32">
        <v>427372.30598290602</v>
      </c>
      <c r="E11" s="32">
        <v>398641.23422649602</v>
      </c>
      <c r="F11" s="32">
        <v>28731.0717564103</v>
      </c>
      <c r="G11" s="32">
        <v>398641.23422649602</v>
      </c>
      <c r="H11" s="32">
        <v>6.7227266142882505E-2</v>
      </c>
    </row>
    <row r="12" spans="1:8" ht="14.25" x14ac:dyDescent="0.2">
      <c r="A12" s="32">
        <v>11</v>
      </c>
      <c r="B12" s="33">
        <v>23</v>
      </c>
      <c r="C12" s="32">
        <v>146821.20199999999</v>
      </c>
      <c r="D12" s="32">
        <v>1158393.85292479</v>
      </c>
      <c r="E12" s="32">
        <v>974332.46517521399</v>
      </c>
      <c r="F12" s="32">
        <v>184061.38774957301</v>
      </c>
      <c r="G12" s="32">
        <v>974332.46517521399</v>
      </c>
      <c r="H12" s="32">
        <v>0.15889361574635699</v>
      </c>
    </row>
    <row r="13" spans="1:8" ht="14.25" x14ac:dyDescent="0.2">
      <c r="A13" s="32">
        <v>12</v>
      </c>
      <c r="B13" s="33">
        <v>24</v>
      </c>
      <c r="C13" s="32">
        <v>18710</v>
      </c>
      <c r="D13" s="32">
        <v>710342.41696324805</v>
      </c>
      <c r="E13" s="32">
        <v>664906.42327008501</v>
      </c>
      <c r="F13" s="32">
        <v>45435.993693162403</v>
      </c>
      <c r="G13" s="32">
        <v>664906.42327008501</v>
      </c>
      <c r="H13" s="32">
        <v>6.39635091585882E-2</v>
      </c>
    </row>
    <row r="14" spans="1:8" ht="14.25" x14ac:dyDescent="0.2">
      <c r="A14" s="32">
        <v>13</v>
      </c>
      <c r="B14" s="33">
        <v>25</v>
      </c>
      <c r="C14" s="32">
        <v>70320</v>
      </c>
      <c r="D14" s="32">
        <v>754690.33270000003</v>
      </c>
      <c r="E14" s="32">
        <v>692797.76329999999</v>
      </c>
      <c r="F14" s="32">
        <v>61892.5694</v>
      </c>
      <c r="G14" s="32">
        <v>692797.76329999999</v>
      </c>
      <c r="H14" s="32">
        <v>8.2010550179663105E-2</v>
      </c>
    </row>
    <row r="15" spans="1:8" ht="14.25" x14ac:dyDescent="0.2">
      <c r="A15" s="32">
        <v>14</v>
      </c>
      <c r="B15" s="33">
        <v>26</v>
      </c>
      <c r="C15" s="32">
        <v>57281</v>
      </c>
      <c r="D15" s="32">
        <v>294632.69059202803</v>
      </c>
      <c r="E15" s="32">
        <v>262450.415444021</v>
      </c>
      <c r="F15" s="32">
        <v>32182.275148007</v>
      </c>
      <c r="G15" s="32">
        <v>262450.415444021</v>
      </c>
      <c r="H15" s="32">
        <v>0.109228460302014</v>
      </c>
    </row>
    <row r="16" spans="1:8" ht="14.25" x14ac:dyDescent="0.2">
      <c r="A16" s="32">
        <v>15</v>
      </c>
      <c r="B16" s="33">
        <v>27</v>
      </c>
      <c r="C16" s="32">
        <v>129375.49099999999</v>
      </c>
      <c r="D16" s="32">
        <v>876301.55160000001</v>
      </c>
      <c r="E16" s="32">
        <v>787814.72959999996</v>
      </c>
      <c r="F16" s="32">
        <v>88486.822</v>
      </c>
      <c r="G16" s="32">
        <v>787814.72959999996</v>
      </c>
      <c r="H16" s="32">
        <v>0.100977593658753</v>
      </c>
    </row>
    <row r="17" spans="1:8" ht="14.25" x14ac:dyDescent="0.2">
      <c r="A17" s="32">
        <v>16</v>
      </c>
      <c r="B17" s="33">
        <v>29</v>
      </c>
      <c r="C17" s="32">
        <v>161916</v>
      </c>
      <c r="D17" s="32">
        <v>2098388.8844247898</v>
      </c>
      <c r="E17" s="32">
        <v>1875795.0858589699</v>
      </c>
      <c r="F17" s="32">
        <v>222593.798565812</v>
      </c>
      <c r="G17" s="32">
        <v>1875795.0858589699</v>
      </c>
      <c r="H17" s="32">
        <v>0.10607843008414999</v>
      </c>
    </row>
    <row r="18" spans="1:8" ht="14.25" x14ac:dyDescent="0.2">
      <c r="A18" s="32">
        <v>17</v>
      </c>
      <c r="B18" s="33">
        <v>31</v>
      </c>
      <c r="C18" s="32">
        <v>25868.512999999999</v>
      </c>
      <c r="D18" s="32">
        <v>198388.382962234</v>
      </c>
      <c r="E18" s="32">
        <v>158996.183923745</v>
      </c>
      <c r="F18" s="32">
        <v>39392.199038488798</v>
      </c>
      <c r="G18" s="32">
        <v>158996.183923745</v>
      </c>
      <c r="H18" s="32">
        <v>0.19856101678084501</v>
      </c>
    </row>
    <row r="19" spans="1:8" ht="14.25" x14ac:dyDescent="0.2">
      <c r="A19" s="32">
        <v>18</v>
      </c>
      <c r="B19" s="33">
        <v>32</v>
      </c>
      <c r="C19" s="32">
        <v>12600.975</v>
      </c>
      <c r="D19" s="32">
        <v>211958.902812238</v>
      </c>
      <c r="E19" s="32">
        <v>193766.70919272801</v>
      </c>
      <c r="F19" s="32">
        <v>18192.193619509901</v>
      </c>
      <c r="G19" s="32">
        <v>193766.70919272801</v>
      </c>
      <c r="H19" s="32">
        <v>8.5828872381101498E-2</v>
      </c>
    </row>
    <row r="20" spans="1:8" ht="14.25" x14ac:dyDescent="0.2">
      <c r="A20" s="32">
        <v>19</v>
      </c>
      <c r="B20" s="33">
        <v>33</v>
      </c>
      <c r="C20" s="32">
        <v>36314.436999999998</v>
      </c>
      <c r="D20" s="32">
        <v>446829.196919023</v>
      </c>
      <c r="E20" s="32">
        <v>358872.64682393702</v>
      </c>
      <c r="F20" s="32">
        <v>87956.550095085593</v>
      </c>
      <c r="G20" s="32">
        <v>358872.64682393702</v>
      </c>
      <c r="H20" s="32">
        <v>0.19684602237625401</v>
      </c>
    </row>
    <row r="21" spans="1:8" ht="14.25" x14ac:dyDescent="0.2">
      <c r="A21" s="32">
        <v>20</v>
      </c>
      <c r="B21" s="33">
        <v>34</v>
      </c>
      <c r="C21" s="32">
        <v>65309.800999999999</v>
      </c>
      <c r="D21" s="32">
        <v>177920.760068679</v>
      </c>
      <c r="E21" s="32">
        <v>180664.41246057401</v>
      </c>
      <c r="F21" s="32">
        <v>-2743.6523918949401</v>
      </c>
      <c r="G21" s="32">
        <v>180664.41246057401</v>
      </c>
      <c r="H21" s="32">
        <v>-1.5420642261397E-2</v>
      </c>
    </row>
    <row r="22" spans="1:8" ht="14.25" x14ac:dyDescent="0.2">
      <c r="A22" s="32">
        <v>21</v>
      </c>
      <c r="B22" s="33">
        <v>35</v>
      </c>
      <c r="C22" s="32">
        <v>35793.347000000002</v>
      </c>
      <c r="D22" s="32">
        <v>845008.863442478</v>
      </c>
      <c r="E22" s="32">
        <v>815722.01572831895</v>
      </c>
      <c r="F22" s="32">
        <v>29286.847714159299</v>
      </c>
      <c r="G22" s="32">
        <v>815722.01572831895</v>
      </c>
      <c r="H22" s="32">
        <v>3.46586278336155E-2</v>
      </c>
    </row>
    <row r="23" spans="1:8" ht="14.25" x14ac:dyDescent="0.2">
      <c r="A23" s="32">
        <v>22</v>
      </c>
      <c r="B23" s="33">
        <v>36</v>
      </c>
      <c r="C23" s="32">
        <v>143720.20699999999</v>
      </c>
      <c r="D23" s="32">
        <v>603580.28078318597</v>
      </c>
      <c r="E23" s="32">
        <v>519214.48321372399</v>
      </c>
      <c r="F23" s="32">
        <v>84365.797569461996</v>
      </c>
      <c r="G23" s="32">
        <v>519214.48321372399</v>
      </c>
      <c r="H23" s="32">
        <v>0.13977560277481499</v>
      </c>
    </row>
    <row r="24" spans="1:8" ht="14.25" x14ac:dyDescent="0.2">
      <c r="A24" s="32">
        <v>23</v>
      </c>
      <c r="B24" s="33">
        <v>37</v>
      </c>
      <c r="C24" s="32">
        <v>103708.33900000001</v>
      </c>
      <c r="D24" s="32">
        <v>803122.467944248</v>
      </c>
      <c r="E24" s="32">
        <v>714269.87348618906</v>
      </c>
      <c r="F24" s="32">
        <v>88852.594458059204</v>
      </c>
      <c r="G24" s="32">
        <v>714269.87348618906</v>
      </c>
      <c r="H24" s="32">
        <v>0.110633929449758</v>
      </c>
    </row>
    <row r="25" spans="1:8" ht="14.25" x14ac:dyDescent="0.2">
      <c r="A25" s="32">
        <v>24</v>
      </c>
      <c r="B25" s="33">
        <v>38</v>
      </c>
      <c r="C25" s="32">
        <v>145998.72200000001</v>
      </c>
      <c r="D25" s="32">
        <v>738373.17859999998</v>
      </c>
      <c r="E25" s="32">
        <v>716757.5612</v>
      </c>
      <c r="F25" s="32">
        <v>21615.617399999999</v>
      </c>
      <c r="G25" s="32">
        <v>716757.5612</v>
      </c>
      <c r="H25" s="32">
        <v>2.9274651391027699E-2</v>
      </c>
    </row>
    <row r="26" spans="1:8" ht="14.25" x14ac:dyDescent="0.2">
      <c r="A26" s="32">
        <v>25</v>
      </c>
      <c r="B26" s="33">
        <v>39</v>
      </c>
      <c r="C26" s="32">
        <v>69828.732999999993</v>
      </c>
      <c r="D26" s="32">
        <v>92821.095653846205</v>
      </c>
      <c r="E26" s="32">
        <v>67136.592984528397</v>
      </c>
      <c r="F26" s="32">
        <v>25684.502669317699</v>
      </c>
      <c r="G26" s="32">
        <v>67136.592984528397</v>
      </c>
      <c r="H26" s="32">
        <v>0.276709755345938</v>
      </c>
    </row>
    <row r="27" spans="1:8" ht="14.25" x14ac:dyDescent="0.2">
      <c r="A27" s="32">
        <v>26</v>
      </c>
      <c r="B27" s="33">
        <v>42</v>
      </c>
      <c r="C27" s="32">
        <v>7060.232</v>
      </c>
      <c r="D27" s="32">
        <v>119716.3207</v>
      </c>
      <c r="E27" s="32">
        <v>108988.2553</v>
      </c>
      <c r="F27" s="32">
        <v>10728.065399999999</v>
      </c>
      <c r="G27" s="32">
        <v>108988.2553</v>
      </c>
      <c r="H27" s="32">
        <v>8.9612388162878101E-2</v>
      </c>
    </row>
    <row r="28" spans="1:8" ht="14.25" x14ac:dyDescent="0.2">
      <c r="A28" s="32">
        <v>27</v>
      </c>
      <c r="B28" s="33">
        <v>75</v>
      </c>
      <c r="C28" s="32">
        <v>480</v>
      </c>
      <c r="D28" s="32">
        <v>230979.40170940201</v>
      </c>
      <c r="E28" s="32">
        <v>217093.983760684</v>
      </c>
      <c r="F28" s="32">
        <v>13885.417948717901</v>
      </c>
      <c r="G28" s="32">
        <v>217093.983760684</v>
      </c>
      <c r="H28" s="32">
        <v>6.0115394905158603E-2</v>
      </c>
    </row>
    <row r="29" spans="1:8" ht="14.25" x14ac:dyDescent="0.2">
      <c r="A29" s="32">
        <v>28</v>
      </c>
      <c r="B29" s="33">
        <v>76</v>
      </c>
      <c r="C29" s="32">
        <v>1751</v>
      </c>
      <c r="D29" s="32">
        <v>292095.71404444397</v>
      </c>
      <c r="E29" s="32">
        <v>272724.535452137</v>
      </c>
      <c r="F29" s="32">
        <v>19371.1785923077</v>
      </c>
      <c r="G29" s="32">
        <v>272724.535452137</v>
      </c>
      <c r="H29" s="32">
        <v>6.6317914508530695E-2</v>
      </c>
    </row>
    <row r="30" spans="1:8" ht="14.25" x14ac:dyDescent="0.2">
      <c r="A30" s="32">
        <v>29</v>
      </c>
      <c r="B30" s="33">
        <v>99</v>
      </c>
      <c r="C30" s="32">
        <v>6323</v>
      </c>
      <c r="D30" s="32">
        <v>11407.087966114501</v>
      </c>
      <c r="E30" s="32">
        <v>10271.222388624201</v>
      </c>
      <c r="F30" s="32">
        <v>1135.86557749036</v>
      </c>
      <c r="G30" s="32">
        <v>10271.222388624201</v>
      </c>
      <c r="H30" s="32">
        <v>9.9575420200538306E-2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2014-09-18T08:44:07Z</dcterms:modified>
</cp:coreProperties>
</file>