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<sst xmlns="http://schemas.openxmlformats.org/spreadsheetml/2006/main" count="116" uniqueCount="73">
  <si>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</si>
  <si>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</si>
  <si>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</si>
  <si>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</si>
  <si>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</si>
  <si>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</si>
  <si>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</si>
  <si>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</si>
  <si>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</si>
  <si>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</si>
  <si>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</si>
  <si>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</si>
  <si>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</si>
  <si>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</si>
  <si>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</si>
  <si>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</si>
  <si>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</si>
  <si>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</si>
  <si>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</si>
  <si>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</si>
  <si>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</si>
  <si>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</si>
  <si>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</si>
  <si>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</si>
  <si>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</si>
  <si>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</si>
  <si>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</si>
  <si>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</si>
  <si>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</si>
  <si>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</si>
  <si>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</si>
  <si>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</si>
  <si>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</si>
  <si>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</si>
  <si>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</si>
  <si>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</si>
  <si>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</si>
  <si>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</si>
  <si>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</si>
  <si>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</si>
  <si>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</si>
  <si>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</si>
  <si>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</si>
  <si>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</si>
  <si>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</si>
  <si>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</si>
  <si>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</si>
  <si>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</si>
  <si>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</si>
  <si>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</si>
  <si>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</si>
  <si>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</si>
  <si>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</si>
  <si>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</si>
  <si>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</si>
  <si>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</si>
  <si>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</si>
  <si>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</si>
  <si>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</si>
  <si>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</si>
  <si>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</si>
  <si>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</si>
  <si>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</si>
  <si>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</si>
  <si>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</si>
  <si>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</si>
  <si>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</si>
  <si>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</si>
  <si>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</si>
  <si>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</si>
  <si>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</si>
  <si>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910-市场部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</si>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</sst>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5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3" sqref="K3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39" t="s">
        <v>4</v>
      </c>
      <c r="D2" s="39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0" t="s">
        <v>5</v>
      </c>
      <c r="B3" s="40"/>
      <c r="C3" s="40"/>
      <c r="D3" s="40"/>
      <c r="E3" s="15">
        <f>RA!D7</f>
        <v>17640449.112399999</v>
      </c>
      <c r="F3" s="25">
        <f>RA!I7</f>
        <v>1754360.9216</v>
      </c>
      <c r="G3" s="16">
        <f>E3-F3</f>
        <v>15886088.1908</v>
      </c>
      <c r="H3" s="27">
        <f>RA!J7</f>
        <v>9.9451034972052206</v>
      </c>
      <c r="I3" s="20">
        <f>SUM(I4:I40)</f>
        <v>17640455.195322026</v>
      </c>
      <c r="J3" s="21">
        <f>SUM(J4:J40)</f>
        <v>15886088.109695069</v>
      </c>
      <c r="K3" s="22">
        <f>E3-I3</f>
        <v>-6.082922026515007</v>
      </c>
      <c r="L3" s="22">
        <f>G3-J3</f>
        <v>8.1104930490255356E-2</v>
      </c>
    </row>
    <row r="4" spans="1:13" x14ac:dyDescent="0.15">
      <c r="A4" s="41">
        <f>RA!A8</f>
        <v>41901</v>
      </c>
      <c r="B4" s="12">
        <v>12</v>
      </c>
      <c r="C4" s="38" t="s">
        <v>6</v>
      </c>
      <c r="D4" s="38"/>
      <c r="E4" s="15">
        <f>VLOOKUP(C4,RA!B8:D39,3,0)</f>
        <v>611420.3493</v>
      </c>
      <c r="F4" s="25">
        <f>VLOOKUP(C4,RA!B8:I43,8,0)</f>
        <v>157384.5007</v>
      </c>
      <c r="G4" s="16">
        <f t="shared" ref="G4:G40" si="0">E4-F4</f>
        <v>454035.84860000003</v>
      </c>
      <c r="H4" s="27">
        <f>RA!J8</f>
        <v>25.740801868990101</v>
      </c>
      <c r="I4" s="20">
        <f>VLOOKUP(B4,RMS!B:D,3,FALSE)</f>
        <v>611421.166323932</v>
      </c>
      <c r="J4" s="21">
        <f>VLOOKUP(B4,RMS!B:E,4,FALSE)</f>
        <v>454035.849579487</v>
      </c>
      <c r="K4" s="22">
        <f t="shared" ref="K4:K40" si="1">E4-I4</f>
        <v>-0.8170239320024848</v>
      </c>
      <c r="L4" s="22">
        <f t="shared" ref="L4:L40" si="2">G4-J4</f>
        <v>-9.7948696929961443E-4</v>
      </c>
    </row>
    <row r="5" spans="1:13" x14ac:dyDescent="0.15">
      <c r="A5" s="41"/>
      <c r="B5" s="12">
        <v>13</v>
      </c>
      <c r="C5" s="38" t="s">
        <v>7</v>
      </c>
      <c r="D5" s="38"/>
      <c r="E5" s="15">
        <f>VLOOKUP(C5,RA!B8:D40,3,0)</f>
        <v>92236.416500000007</v>
      </c>
      <c r="F5" s="25">
        <f>VLOOKUP(C5,RA!B9:I44,8,0)</f>
        <v>20505.045300000002</v>
      </c>
      <c r="G5" s="16">
        <f t="shared" si="0"/>
        <v>71731.371200000009</v>
      </c>
      <c r="H5" s="27">
        <f>RA!J9</f>
        <v>22.2309648163749</v>
      </c>
      <c r="I5" s="20">
        <f>VLOOKUP(B5,RMS!B:D,3,FALSE)</f>
        <v>92236.462671333502</v>
      </c>
      <c r="J5" s="21">
        <f>VLOOKUP(B5,RMS!B:E,4,FALSE)</f>
        <v>71731.391257340598</v>
      </c>
      <c r="K5" s="22">
        <f t="shared" si="1"/>
        <v>-4.6171333495294675E-2</v>
      </c>
      <c r="L5" s="22">
        <f t="shared" si="2"/>
        <v>-2.0057340589119121E-2</v>
      </c>
      <c r="M5" s="36"/>
    </row>
    <row r="6" spans="1:13" x14ac:dyDescent="0.15">
      <c r="A6" s="41"/>
      <c r="B6" s="12">
        <v>14</v>
      </c>
      <c r="C6" s="38" t="s">
        <v>8</v>
      </c>
      <c r="D6" s="38"/>
      <c r="E6" s="15">
        <f>VLOOKUP(C6,RA!B10:D41,3,0)</f>
        <v>110239.488</v>
      </c>
      <c r="F6" s="25">
        <f>VLOOKUP(C6,RA!B10:I45,8,0)</f>
        <v>28773.100699999999</v>
      </c>
      <c r="G6" s="16">
        <f t="shared" si="0"/>
        <v>81466.387300000002</v>
      </c>
      <c r="H6" s="27">
        <f>RA!J10</f>
        <v>26.100539128048201</v>
      </c>
      <c r="I6" s="20">
        <f>VLOOKUP(B6,RMS!B:D,3,FALSE)</f>
        <v>110241.726089744</v>
      </c>
      <c r="J6" s="21">
        <f>VLOOKUP(B6,RMS!B:E,4,FALSE)</f>
        <v>81466.387755555596</v>
      </c>
      <c r="K6" s="22">
        <f t="shared" si="1"/>
        <v>-2.238089744001627</v>
      </c>
      <c r="L6" s="22">
        <f t="shared" si="2"/>
        <v>-4.5555559336207807E-4</v>
      </c>
      <c r="M6" s="36"/>
    </row>
    <row r="7" spans="1:13" x14ac:dyDescent="0.15">
      <c r="A7" s="41"/>
      <c r="B7" s="12">
        <v>15</v>
      </c>
      <c r="C7" s="38" t="s">
        <v>9</v>
      </c>
      <c r="D7" s="38"/>
      <c r="E7" s="15">
        <f>VLOOKUP(C7,RA!B10:D42,3,0)</f>
        <v>46310.371800000001</v>
      </c>
      <c r="F7" s="25">
        <f>VLOOKUP(C7,RA!B11:I46,8,0)</f>
        <v>11023.466399999999</v>
      </c>
      <c r="G7" s="16">
        <f t="shared" si="0"/>
        <v>35286.905400000003</v>
      </c>
      <c r="H7" s="27">
        <f>RA!J11</f>
        <v>23.803450440015698</v>
      </c>
      <c r="I7" s="20">
        <f>VLOOKUP(B7,RMS!B:D,3,FALSE)</f>
        <v>46310.419417948702</v>
      </c>
      <c r="J7" s="21">
        <f>VLOOKUP(B7,RMS!B:E,4,FALSE)</f>
        <v>35286.905423076903</v>
      </c>
      <c r="K7" s="22">
        <f t="shared" si="1"/>
        <v>-4.761794870137237E-2</v>
      </c>
      <c r="L7" s="22">
        <f t="shared" si="2"/>
        <v>-2.3076900106389076E-5</v>
      </c>
      <c r="M7" s="36"/>
    </row>
    <row r="8" spans="1:13" x14ac:dyDescent="0.15">
      <c r="A8" s="41"/>
      <c r="B8" s="12">
        <v>16</v>
      </c>
      <c r="C8" s="38" t="s">
        <v>10</v>
      </c>
      <c r="D8" s="38"/>
      <c r="E8" s="15">
        <f>VLOOKUP(C8,RA!B12:D43,3,0)</f>
        <v>289949.36709999997</v>
      </c>
      <c r="F8" s="25">
        <f>VLOOKUP(C8,RA!B12:I47,8,0)</f>
        <v>49568.6852</v>
      </c>
      <c r="G8" s="16">
        <f t="shared" si="0"/>
        <v>240380.68189999997</v>
      </c>
      <c r="H8" s="27">
        <f>RA!J12</f>
        <v>17.095634901973899</v>
      </c>
      <c r="I8" s="20">
        <f>VLOOKUP(B8,RMS!B:D,3,FALSE)</f>
        <v>289949.45737264998</v>
      </c>
      <c r="J8" s="21">
        <f>VLOOKUP(B8,RMS!B:E,4,FALSE)</f>
        <v>240380.61622564099</v>
      </c>
      <c r="K8" s="22">
        <f t="shared" si="1"/>
        <v>-9.0272650006227195E-2</v>
      </c>
      <c r="L8" s="22">
        <f t="shared" si="2"/>
        <v>6.5674358978867531E-2</v>
      </c>
      <c r="M8" s="36"/>
    </row>
    <row r="9" spans="1:13" x14ac:dyDescent="0.15">
      <c r="A9" s="41"/>
      <c r="B9" s="12">
        <v>17</v>
      </c>
      <c r="C9" s="38" t="s">
        <v>11</v>
      </c>
      <c r="D9" s="38"/>
      <c r="E9" s="15">
        <f>VLOOKUP(C9,RA!B12:D44,3,0)</f>
        <v>297514.16940000001</v>
      </c>
      <c r="F9" s="25">
        <f>VLOOKUP(C9,RA!B13:I48,8,0)</f>
        <v>83929.836500000005</v>
      </c>
      <c r="G9" s="16">
        <f t="shared" si="0"/>
        <v>213584.33290000001</v>
      </c>
      <c r="H9" s="27">
        <f>RA!J13</f>
        <v>28.210366137943002</v>
      </c>
      <c r="I9" s="20">
        <f>VLOOKUP(B9,RMS!B:D,3,FALSE)</f>
        <v>297514.547767521</v>
      </c>
      <c r="J9" s="21">
        <f>VLOOKUP(B9,RMS!B:E,4,FALSE)</f>
        <v>213584.33242222201</v>
      </c>
      <c r="K9" s="22">
        <f t="shared" si="1"/>
        <v>-0.37836752098519355</v>
      </c>
      <c r="L9" s="22">
        <f t="shared" si="2"/>
        <v>4.7777799773029983E-4</v>
      </c>
      <c r="M9" s="36"/>
    </row>
    <row r="10" spans="1:13" x14ac:dyDescent="0.15">
      <c r="A10" s="41"/>
      <c r="B10" s="12">
        <v>18</v>
      </c>
      <c r="C10" s="38" t="s">
        <v>12</v>
      </c>
      <c r="D10" s="38"/>
      <c r="E10" s="15">
        <f>VLOOKUP(C10,RA!B14:D45,3,0)</f>
        <v>220812.98800000001</v>
      </c>
      <c r="F10" s="25">
        <f>VLOOKUP(C10,RA!B14:I49,8,0)</f>
        <v>45576.442900000002</v>
      </c>
      <c r="G10" s="16">
        <f t="shared" si="0"/>
        <v>175236.54510000002</v>
      </c>
      <c r="H10" s="27">
        <f>RA!J14</f>
        <v>20.640290823835102</v>
      </c>
      <c r="I10" s="20">
        <f>VLOOKUP(B10,RMS!B:D,3,FALSE)</f>
        <v>220813.03095812001</v>
      </c>
      <c r="J10" s="21">
        <f>VLOOKUP(B10,RMS!B:E,4,FALSE)</f>
        <v>175236.541986325</v>
      </c>
      <c r="K10" s="22">
        <f t="shared" si="1"/>
        <v>-4.2958120000548661E-2</v>
      </c>
      <c r="L10" s="22">
        <f t="shared" si="2"/>
        <v>3.1136750185396522E-3</v>
      </c>
      <c r="M10" s="36"/>
    </row>
    <row r="11" spans="1:13" x14ac:dyDescent="0.15">
      <c r="A11" s="41"/>
      <c r="B11" s="12">
        <v>19</v>
      </c>
      <c r="C11" s="38" t="s">
        <v>13</v>
      </c>
      <c r="D11" s="38"/>
      <c r="E11" s="15">
        <f>VLOOKUP(C11,RA!B14:D46,3,0)</f>
        <v>138466.7843</v>
      </c>
      <c r="F11" s="25">
        <f>VLOOKUP(C11,RA!B15:I50,8,0)</f>
        <v>21500.8478</v>
      </c>
      <c r="G11" s="16">
        <f t="shared" si="0"/>
        <v>116965.9365</v>
      </c>
      <c r="H11" s="27">
        <f>RA!J15</f>
        <v>15.527801781990201</v>
      </c>
      <c r="I11" s="20">
        <f>VLOOKUP(B11,RMS!B:D,3,FALSE)</f>
        <v>138466.89970854699</v>
      </c>
      <c r="J11" s="21">
        <f>VLOOKUP(B11,RMS!B:E,4,FALSE)</f>
        <v>116965.93924188</v>
      </c>
      <c r="K11" s="22">
        <f t="shared" si="1"/>
        <v>-0.11540854698978364</v>
      </c>
      <c r="L11" s="22">
        <f t="shared" si="2"/>
        <v>-2.7418800018494949E-3</v>
      </c>
      <c r="M11" s="36"/>
    </row>
    <row r="12" spans="1:13" x14ac:dyDescent="0.15">
      <c r="A12" s="41"/>
      <c r="B12" s="12">
        <v>21</v>
      </c>
      <c r="C12" s="38" t="s">
        <v>14</v>
      </c>
      <c r="D12" s="38"/>
      <c r="E12" s="15">
        <f>VLOOKUP(C12,RA!B16:D47,3,0)</f>
        <v>908850.09860000003</v>
      </c>
      <c r="F12" s="25">
        <f>VLOOKUP(C12,RA!B16:I51,8,0)</f>
        <v>40653.643799999998</v>
      </c>
      <c r="G12" s="16">
        <f t="shared" si="0"/>
        <v>868196.45480000007</v>
      </c>
      <c r="H12" s="27">
        <f>RA!J16</f>
        <v>4.4730857005597704</v>
      </c>
      <c r="I12" s="20">
        <f>VLOOKUP(B12,RMS!B:D,3,FALSE)</f>
        <v>908849.73250000004</v>
      </c>
      <c r="J12" s="21">
        <f>VLOOKUP(B12,RMS!B:E,4,FALSE)</f>
        <v>868196.45479999995</v>
      </c>
      <c r="K12" s="22">
        <f t="shared" si="1"/>
        <v>0.36609999998472631</v>
      </c>
      <c r="L12" s="22">
        <f t="shared" si="2"/>
        <v>0</v>
      </c>
      <c r="M12" s="36"/>
    </row>
    <row r="13" spans="1:13" x14ac:dyDescent="0.15">
      <c r="A13" s="41"/>
      <c r="B13" s="12">
        <v>22</v>
      </c>
      <c r="C13" s="38" t="s">
        <v>15</v>
      </c>
      <c r="D13" s="38"/>
      <c r="E13" s="15">
        <f>VLOOKUP(C13,RA!B16:D48,3,0)</f>
        <v>495050.96370000002</v>
      </c>
      <c r="F13" s="25">
        <f>VLOOKUP(C13,RA!B17:I52,8,0)</f>
        <v>66361.899799999999</v>
      </c>
      <c r="G13" s="16">
        <f t="shared" si="0"/>
        <v>428689.06390000001</v>
      </c>
      <c r="H13" s="27">
        <f>RA!J17</f>
        <v>13.4050642592457</v>
      </c>
      <c r="I13" s="20">
        <f>VLOOKUP(B13,RMS!B:D,3,FALSE)</f>
        <v>495051.03935726499</v>
      </c>
      <c r="J13" s="21">
        <f>VLOOKUP(B13,RMS!B:E,4,FALSE)</f>
        <v>428689.063854701</v>
      </c>
      <c r="K13" s="22">
        <f t="shared" si="1"/>
        <v>-7.5657264969777316E-2</v>
      </c>
      <c r="L13" s="22">
        <f t="shared" si="2"/>
        <v>4.5299006160348654E-5</v>
      </c>
      <c r="M13" s="36"/>
    </row>
    <row r="14" spans="1:13" x14ac:dyDescent="0.15">
      <c r="A14" s="41"/>
      <c r="B14" s="12">
        <v>23</v>
      </c>
      <c r="C14" s="38" t="s">
        <v>16</v>
      </c>
      <c r="D14" s="38"/>
      <c r="E14" s="15">
        <f>VLOOKUP(C14,RA!B18:D49,3,0)</f>
        <v>1565811.0589999999</v>
      </c>
      <c r="F14" s="25">
        <f>VLOOKUP(C14,RA!B18:I53,8,0)</f>
        <v>239611.39610000001</v>
      </c>
      <c r="G14" s="16">
        <f t="shared" si="0"/>
        <v>1326199.6628999999</v>
      </c>
      <c r="H14" s="27">
        <f>RA!J18</f>
        <v>15.302701735484399</v>
      </c>
      <c r="I14" s="20">
        <f>VLOOKUP(B14,RMS!B:D,3,FALSE)</f>
        <v>1565811.61458376</v>
      </c>
      <c r="J14" s="21">
        <f>VLOOKUP(B14,RMS!B:E,4,FALSE)</f>
        <v>1326199.6699794901</v>
      </c>
      <c r="K14" s="22">
        <f t="shared" si="1"/>
        <v>-0.55558376014232635</v>
      </c>
      <c r="L14" s="22">
        <f t="shared" si="2"/>
        <v>-7.079490227624774E-3</v>
      </c>
      <c r="M14" s="36"/>
    </row>
    <row r="15" spans="1:13" x14ac:dyDescent="0.15">
      <c r="A15" s="41"/>
      <c r="B15" s="12">
        <v>24</v>
      </c>
      <c r="C15" s="38" t="s">
        <v>17</v>
      </c>
      <c r="D15" s="38"/>
      <c r="E15" s="15">
        <f>VLOOKUP(C15,RA!B18:D50,3,0)</f>
        <v>584227.76470000006</v>
      </c>
      <c r="F15" s="25">
        <f>VLOOKUP(C15,RA!B19:I54,8,0)</f>
        <v>32010.121200000001</v>
      </c>
      <c r="G15" s="16">
        <f t="shared" si="0"/>
        <v>552217.64350000001</v>
      </c>
      <c r="H15" s="27">
        <f>RA!J19</f>
        <v>5.4790482640682399</v>
      </c>
      <c r="I15" s="20">
        <f>VLOOKUP(B15,RMS!B:D,3,FALSE)</f>
        <v>584227.78433418798</v>
      </c>
      <c r="J15" s="21">
        <f>VLOOKUP(B15,RMS!B:E,4,FALSE)</f>
        <v>552217.64252136799</v>
      </c>
      <c r="K15" s="22">
        <f t="shared" si="1"/>
        <v>-1.9634187920019031E-2</v>
      </c>
      <c r="L15" s="22">
        <f t="shared" si="2"/>
        <v>9.7863201517611742E-4</v>
      </c>
      <c r="M15" s="36"/>
    </row>
    <row r="16" spans="1:13" x14ac:dyDescent="0.15">
      <c r="A16" s="41"/>
      <c r="B16" s="12">
        <v>25</v>
      </c>
      <c r="C16" s="38" t="s">
        <v>18</v>
      </c>
      <c r="D16" s="38"/>
      <c r="E16" s="15">
        <f>VLOOKUP(C16,RA!B20:D51,3,0)</f>
        <v>1257135.1916</v>
      </c>
      <c r="F16" s="25">
        <f>VLOOKUP(C16,RA!B20:I55,8,0)</f>
        <v>52059.570599999999</v>
      </c>
      <c r="G16" s="16">
        <f t="shared" si="0"/>
        <v>1205075.621</v>
      </c>
      <c r="H16" s="27">
        <f>RA!J20</f>
        <v>4.1411274577193202</v>
      </c>
      <c r="I16" s="20">
        <f>VLOOKUP(B16,RMS!B:D,3,FALSE)</f>
        <v>1257135.1772</v>
      </c>
      <c r="J16" s="21">
        <f>VLOOKUP(B16,RMS!B:E,4,FALSE)</f>
        <v>1205075.621</v>
      </c>
      <c r="K16" s="22">
        <f t="shared" si="1"/>
        <v>1.4399999985471368E-2</v>
      </c>
      <c r="L16" s="22">
        <f t="shared" si="2"/>
        <v>0</v>
      </c>
      <c r="M16" s="36"/>
    </row>
    <row r="17" spans="1:13" x14ac:dyDescent="0.15">
      <c r="A17" s="41"/>
      <c r="B17" s="12">
        <v>26</v>
      </c>
      <c r="C17" s="38" t="s">
        <v>19</v>
      </c>
      <c r="D17" s="38"/>
      <c r="E17" s="15">
        <f>VLOOKUP(C17,RA!B20:D52,3,0)</f>
        <v>438928.76929999999</v>
      </c>
      <c r="F17" s="25">
        <f>VLOOKUP(C17,RA!B21:I56,8,0)</f>
        <v>24611.141</v>
      </c>
      <c r="G17" s="16">
        <f t="shared" si="0"/>
        <v>414317.62829999998</v>
      </c>
      <c r="H17" s="27">
        <f>RA!J21</f>
        <v>5.6070922485326404</v>
      </c>
      <c r="I17" s="20">
        <f>VLOOKUP(B17,RMS!B:D,3,FALSE)</f>
        <v>438929.24185190198</v>
      </c>
      <c r="J17" s="21">
        <f>VLOOKUP(B17,RMS!B:E,4,FALSE)</f>
        <v>414317.62818892702</v>
      </c>
      <c r="K17" s="22">
        <f t="shared" si="1"/>
        <v>-0.47255190199939534</v>
      </c>
      <c r="L17" s="22">
        <f t="shared" si="2"/>
        <v>1.1107296450063586E-4</v>
      </c>
      <c r="M17" s="36"/>
    </row>
    <row r="18" spans="1:13" x14ac:dyDescent="0.15">
      <c r="A18" s="41"/>
      <c r="B18" s="12">
        <v>27</v>
      </c>
      <c r="C18" s="38" t="s">
        <v>20</v>
      </c>
      <c r="D18" s="38"/>
      <c r="E18" s="15">
        <f>VLOOKUP(C18,RA!B22:D53,3,0)</f>
        <v>1064703.9184999999</v>
      </c>
      <c r="F18" s="25">
        <f>VLOOKUP(C18,RA!B22:I57,8,0)</f>
        <v>105748.58749999999</v>
      </c>
      <c r="G18" s="16">
        <f t="shared" si="0"/>
        <v>958955.33099999989</v>
      </c>
      <c r="H18" s="27">
        <f>RA!J22</f>
        <v>9.9322060962246805</v>
      </c>
      <c r="I18" s="20">
        <f>VLOOKUP(B18,RMS!B:D,3,FALSE)</f>
        <v>1064704.36993333</v>
      </c>
      <c r="J18" s="21">
        <f>VLOOKUP(B18,RMS!B:E,4,FALSE)</f>
        <v>958955.33120000002</v>
      </c>
      <c r="K18" s="22">
        <f t="shared" si="1"/>
        <v>-0.45143333007581532</v>
      </c>
      <c r="L18" s="22">
        <f t="shared" si="2"/>
        <v>-2.0000012591481209E-4</v>
      </c>
      <c r="M18" s="36"/>
    </row>
    <row r="19" spans="1:13" x14ac:dyDescent="0.15">
      <c r="A19" s="41"/>
      <c r="B19" s="12">
        <v>29</v>
      </c>
      <c r="C19" s="38" t="s">
        <v>21</v>
      </c>
      <c r="D19" s="38"/>
      <c r="E19" s="15">
        <f>VLOOKUP(C19,RA!B22:D54,3,0)</f>
        <v>2656494.5443000002</v>
      </c>
      <c r="F19" s="25">
        <f>VLOOKUP(C19,RA!B23:I58,8,0)</f>
        <v>231226.47469999999</v>
      </c>
      <c r="G19" s="16">
        <f t="shared" si="0"/>
        <v>2425268.0696</v>
      </c>
      <c r="H19" s="27">
        <f>RA!J23</f>
        <v>8.7041953538409906</v>
      </c>
      <c r="I19" s="20">
        <f>VLOOKUP(B19,RMS!B:D,3,FALSE)</f>
        <v>2656496.1894692299</v>
      </c>
      <c r="J19" s="21">
        <f>VLOOKUP(B19,RMS!B:E,4,FALSE)</f>
        <v>2425268.1045897398</v>
      </c>
      <c r="K19" s="22">
        <f t="shared" si="1"/>
        <v>-1.6451692297123373</v>
      </c>
      <c r="L19" s="22">
        <f t="shared" si="2"/>
        <v>-3.4989739768207073E-2</v>
      </c>
      <c r="M19" s="36"/>
    </row>
    <row r="20" spans="1:13" x14ac:dyDescent="0.15">
      <c r="A20" s="41"/>
      <c r="B20" s="12">
        <v>31</v>
      </c>
      <c r="C20" s="38" t="s">
        <v>22</v>
      </c>
      <c r="D20" s="38"/>
      <c r="E20" s="15">
        <f>VLOOKUP(C20,RA!B24:D55,3,0)</f>
        <v>281688.01870000002</v>
      </c>
      <c r="F20" s="25">
        <f>VLOOKUP(C20,RA!B24:I59,8,0)</f>
        <v>47940.158100000001</v>
      </c>
      <c r="G20" s="16">
        <f t="shared" si="0"/>
        <v>233747.86060000001</v>
      </c>
      <c r="H20" s="27">
        <f>RA!J24</f>
        <v>17.0188843392223</v>
      </c>
      <c r="I20" s="20">
        <f>VLOOKUP(B20,RMS!B:D,3,FALSE)</f>
        <v>281688.03338450898</v>
      </c>
      <c r="J20" s="21">
        <f>VLOOKUP(B20,RMS!B:E,4,FALSE)</f>
        <v>233747.832881321</v>
      </c>
      <c r="K20" s="22">
        <f t="shared" si="1"/>
        <v>-1.4684508962091058E-2</v>
      </c>
      <c r="L20" s="22">
        <f t="shared" si="2"/>
        <v>2.7718679019017145E-2</v>
      </c>
      <c r="M20" s="36"/>
    </row>
    <row r="21" spans="1:13" x14ac:dyDescent="0.15">
      <c r="A21" s="41"/>
      <c r="B21" s="12">
        <v>32</v>
      </c>
      <c r="C21" s="38" t="s">
        <v>23</v>
      </c>
      <c r="D21" s="38"/>
      <c r="E21" s="15">
        <f>VLOOKUP(C21,RA!B24:D56,3,0)</f>
        <v>312640.86560000002</v>
      </c>
      <c r="F21" s="25">
        <f>VLOOKUP(C21,RA!B25:I60,8,0)</f>
        <v>22256.091100000001</v>
      </c>
      <c r="G21" s="16">
        <f t="shared" si="0"/>
        <v>290384.7745</v>
      </c>
      <c r="H21" s="27">
        <f>RA!J25</f>
        <v>7.1187402380323999</v>
      </c>
      <c r="I21" s="20">
        <f>VLOOKUP(B21,RMS!B:D,3,FALSE)</f>
        <v>312640.87231864501</v>
      </c>
      <c r="J21" s="21">
        <f>VLOOKUP(B21,RMS!B:E,4,FALSE)</f>
        <v>290384.78231974097</v>
      </c>
      <c r="K21" s="22">
        <f t="shared" si="1"/>
        <v>-6.7186449887230992E-3</v>
      </c>
      <c r="L21" s="22">
        <f t="shared" si="2"/>
        <v>-7.8197409748099744E-3</v>
      </c>
      <c r="M21" s="36"/>
    </row>
    <row r="22" spans="1:13" x14ac:dyDescent="0.15">
      <c r="A22" s="41"/>
      <c r="B22" s="12">
        <v>33</v>
      </c>
      <c r="C22" s="38" t="s">
        <v>24</v>
      </c>
      <c r="D22" s="38"/>
      <c r="E22" s="15">
        <f>VLOOKUP(C22,RA!B26:D57,3,0)</f>
        <v>495785.61229999998</v>
      </c>
      <c r="F22" s="25">
        <f>VLOOKUP(C22,RA!B26:I61,8,0)</f>
        <v>96250.871199999994</v>
      </c>
      <c r="G22" s="16">
        <f t="shared" si="0"/>
        <v>399534.74109999998</v>
      </c>
      <c r="H22" s="27">
        <f>RA!J26</f>
        <v>19.413808874663101</v>
      </c>
      <c r="I22" s="20">
        <f>VLOOKUP(B22,RMS!B:D,3,FALSE)</f>
        <v>495785.54227911698</v>
      </c>
      <c r="J22" s="21">
        <f>VLOOKUP(B22,RMS!B:E,4,FALSE)</f>
        <v>399534.73638178798</v>
      </c>
      <c r="K22" s="22">
        <f t="shared" si="1"/>
        <v>7.0020882994867861E-2</v>
      </c>
      <c r="L22" s="22">
        <f t="shared" si="2"/>
        <v>4.7182120033539832E-3</v>
      </c>
      <c r="M22" s="36"/>
    </row>
    <row r="23" spans="1:13" x14ac:dyDescent="0.15">
      <c r="A23" s="41"/>
      <c r="B23" s="12">
        <v>34</v>
      </c>
      <c r="C23" s="38" t="s">
        <v>25</v>
      </c>
      <c r="D23" s="38"/>
      <c r="E23" s="15">
        <f>VLOOKUP(C23,RA!B26:D58,3,0)</f>
        <v>237017.7996</v>
      </c>
      <c r="F23" s="25">
        <f>VLOOKUP(C23,RA!B27:I62,8,0)</f>
        <v>73683.446200000006</v>
      </c>
      <c r="G23" s="16">
        <f t="shared" si="0"/>
        <v>163334.35339999999</v>
      </c>
      <c r="H23" s="27">
        <f>RA!J27</f>
        <v>31.087726881420298</v>
      </c>
      <c r="I23" s="20">
        <f>VLOOKUP(B23,RMS!B:D,3,FALSE)</f>
        <v>237017.69703322701</v>
      </c>
      <c r="J23" s="21">
        <f>VLOOKUP(B23,RMS!B:E,4,FALSE)</f>
        <v>163334.36042389501</v>
      </c>
      <c r="K23" s="22">
        <f t="shared" si="1"/>
        <v>0.10256677298457362</v>
      </c>
      <c r="L23" s="22">
        <f t="shared" si="2"/>
        <v>-7.0238950138445944E-3</v>
      </c>
      <c r="M23" s="36"/>
    </row>
    <row r="24" spans="1:13" x14ac:dyDescent="0.15">
      <c r="A24" s="41"/>
      <c r="B24" s="12">
        <v>35</v>
      </c>
      <c r="C24" s="38" t="s">
        <v>26</v>
      </c>
      <c r="D24" s="38"/>
      <c r="E24" s="15">
        <f>VLOOKUP(C24,RA!B28:D59,3,0)</f>
        <v>1220253.8126000001</v>
      </c>
      <c r="F24" s="25">
        <f>VLOOKUP(C24,RA!B28:I63,8,0)</f>
        <v>6318.8113000000003</v>
      </c>
      <c r="G24" s="16">
        <f t="shared" si="0"/>
        <v>1213935.0013000001</v>
      </c>
      <c r="H24" s="27">
        <f>RA!J28</f>
        <v>0.51782762198763199</v>
      </c>
      <c r="I24" s="20">
        <f>VLOOKUP(B24,RMS!B:D,3,FALSE)</f>
        <v>1220253.8093566401</v>
      </c>
      <c r="J24" s="21">
        <f>VLOOKUP(B24,RMS!B:E,4,FALSE)</f>
        <v>1213934.9877973499</v>
      </c>
      <c r="K24" s="22">
        <f t="shared" si="1"/>
        <v>3.2433599699288607E-3</v>
      </c>
      <c r="L24" s="22">
        <f t="shared" si="2"/>
        <v>1.3502650195732713E-2</v>
      </c>
      <c r="M24" s="36"/>
    </row>
    <row r="25" spans="1:13" x14ac:dyDescent="0.15">
      <c r="A25" s="41"/>
      <c r="B25" s="12">
        <v>36</v>
      </c>
      <c r="C25" s="38" t="s">
        <v>27</v>
      </c>
      <c r="D25" s="38"/>
      <c r="E25" s="15">
        <f>VLOOKUP(C25,RA!B28:D60,3,0)</f>
        <v>831015.76509999996</v>
      </c>
      <c r="F25" s="25">
        <f>VLOOKUP(C25,RA!B29:I64,8,0)</f>
        <v>84830.272500000006</v>
      </c>
      <c r="G25" s="16">
        <f t="shared" si="0"/>
        <v>746185.4926</v>
      </c>
      <c r="H25" s="27">
        <f>RA!J29</f>
        <v>10.2080220451404</v>
      </c>
      <c r="I25" s="20">
        <f>VLOOKUP(B25,RMS!B:D,3,FALSE)</f>
        <v>831015.76228318596</v>
      </c>
      <c r="J25" s="21">
        <f>VLOOKUP(B25,RMS!B:E,4,FALSE)</f>
        <v>746185.48784735997</v>
      </c>
      <c r="K25" s="22">
        <f t="shared" si="1"/>
        <v>2.8168139979243279E-3</v>
      </c>
      <c r="L25" s="22">
        <f t="shared" si="2"/>
        <v>4.7526400303468108E-3</v>
      </c>
      <c r="M25" s="36"/>
    </row>
    <row r="26" spans="1:13" x14ac:dyDescent="0.15">
      <c r="A26" s="41"/>
      <c r="B26" s="12">
        <v>37</v>
      </c>
      <c r="C26" s="38" t="s">
        <v>28</v>
      </c>
      <c r="D26" s="38"/>
      <c r="E26" s="15">
        <f>VLOOKUP(C26,RA!B30:D61,3,0)</f>
        <v>1031408.5169</v>
      </c>
      <c r="F26" s="25">
        <f>VLOOKUP(C26,RA!B30:I65,8,0)</f>
        <v>90298.028200000001</v>
      </c>
      <c r="G26" s="16">
        <f t="shared" si="0"/>
        <v>941110.4887000001</v>
      </c>
      <c r="H26" s="27">
        <f>RA!J30</f>
        <v>8.7548266977084506</v>
      </c>
      <c r="I26" s="20">
        <f>VLOOKUP(B26,RMS!B:D,3,FALSE)</f>
        <v>1031408.48173717</v>
      </c>
      <c r="J26" s="21">
        <f>VLOOKUP(B26,RMS!B:E,4,FALSE)</f>
        <v>941110.48772321898</v>
      </c>
      <c r="K26" s="22">
        <f t="shared" si="1"/>
        <v>3.5162830026820302E-2</v>
      </c>
      <c r="L26" s="22">
        <f t="shared" si="2"/>
        <v>9.7678112797439098E-4</v>
      </c>
      <c r="M26" s="36"/>
    </row>
    <row r="27" spans="1:13" x14ac:dyDescent="0.15">
      <c r="A27" s="41"/>
      <c r="B27" s="12">
        <v>38</v>
      </c>
      <c r="C27" s="38" t="s">
        <v>29</v>
      </c>
      <c r="D27" s="38"/>
      <c r="E27" s="15">
        <f>VLOOKUP(C27,RA!B30:D62,3,0)</f>
        <v>978927.33039999998</v>
      </c>
      <c r="F27" s="25">
        <f>VLOOKUP(C27,RA!B31:I66,8,0)</f>
        <v>9343.9511000000002</v>
      </c>
      <c r="G27" s="16">
        <f t="shared" si="0"/>
        <v>969583.37930000003</v>
      </c>
      <c r="H27" s="27">
        <f>RA!J31</f>
        <v>0.95450916629143101</v>
      </c>
      <c r="I27" s="20">
        <f>VLOOKUP(B27,RMS!B:D,3,FALSE)</f>
        <v>978927.17980000004</v>
      </c>
      <c r="J27" s="21">
        <f>VLOOKUP(B27,RMS!B:E,4,FALSE)</f>
        <v>969583.37040000001</v>
      </c>
      <c r="K27" s="22">
        <f t="shared" si="1"/>
        <v>0.15059999993536621</v>
      </c>
      <c r="L27" s="22">
        <f t="shared" si="2"/>
        <v>8.9000000152736902E-3</v>
      </c>
      <c r="M27" s="36"/>
    </row>
    <row r="28" spans="1:13" x14ac:dyDescent="0.15">
      <c r="A28" s="41"/>
      <c r="B28" s="12">
        <v>39</v>
      </c>
      <c r="C28" s="38" t="s">
        <v>30</v>
      </c>
      <c r="D28" s="38"/>
      <c r="E28" s="15">
        <f>VLOOKUP(C28,RA!B32:D63,3,0)</f>
        <v>129436.9952</v>
      </c>
      <c r="F28" s="25">
        <f>VLOOKUP(C28,RA!B32:I67,8,0)</f>
        <v>30306.937900000001</v>
      </c>
      <c r="G28" s="16">
        <f t="shared" si="0"/>
        <v>99130.0573</v>
      </c>
      <c r="H28" s="27">
        <f>RA!J32</f>
        <v>23.414432522302601</v>
      </c>
      <c r="I28" s="20">
        <f>VLOOKUP(B28,RMS!B:D,3,FALSE)</f>
        <v>129436.822528515</v>
      </c>
      <c r="J28" s="21">
        <f>VLOOKUP(B28,RMS!B:E,4,FALSE)</f>
        <v>99130.040552021397</v>
      </c>
      <c r="K28" s="22">
        <f t="shared" si="1"/>
        <v>0.17267148500832263</v>
      </c>
      <c r="L28" s="22">
        <f t="shared" si="2"/>
        <v>1.6747978603234515E-2</v>
      </c>
      <c r="M28" s="36"/>
    </row>
    <row r="29" spans="1:13" x14ac:dyDescent="0.15">
      <c r="A29" s="41"/>
      <c r="B29" s="12">
        <v>40</v>
      </c>
      <c r="C29" s="38" t="s">
        <v>31</v>
      </c>
      <c r="D29" s="38"/>
      <c r="E29" s="15">
        <f>VLOOKUP(C29,RA!B32:D64,3,0)</f>
        <v>2.2124000000000001</v>
      </c>
      <c r="F29" s="25">
        <f>VLOOKUP(C29,RA!B33:I68,8,0)</f>
        <v>0</v>
      </c>
      <c r="G29" s="16">
        <f t="shared" si="0"/>
        <v>2.2124000000000001</v>
      </c>
      <c r="H29" s="27">
        <f>RA!J33</f>
        <v>0</v>
      </c>
      <c r="I29" s="20">
        <f>VLOOKUP(B29,RMS!B:D,3,FALSE)</f>
        <v>2.2124000000000001</v>
      </c>
      <c r="J29" s="21">
        <f>VLOOKUP(B29,RMS!B:E,4,FALSE)</f>
        <v>2.2124000000000001</v>
      </c>
      <c r="K29" s="22">
        <f t="shared" si="1"/>
        <v>0</v>
      </c>
      <c r="L29" s="22">
        <f t="shared" si="2"/>
        <v>0</v>
      </c>
      <c r="M29" s="36"/>
    </row>
    <row r="30" spans="1:13" x14ac:dyDescent="0.15">
      <c r="A30" s="41"/>
      <c r="B30" s="12">
        <v>41</v>
      </c>
      <c r="C30" s="38" t="s">
        <v>36</v>
      </c>
      <c r="D30" s="38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6"/>
    </row>
    <row r="31" spans="1:13" x14ac:dyDescent="0.15">
      <c r="A31" s="41"/>
      <c r="B31" s="12">
        <v>42</v>
      </c>
      <c r="C31" s="38" t="s">
        <v>32</v>
      </c>
      <c r="D31" s="38"/>
      <c r="E31" s="15">
        <f>VLOOKUP(C31,RA!B34:D66,3,0)</f>
        <v>180430.9853</v>
      </c>
      <c r="F31" s="25">
        <f>VLOOKUP(C31,RA!B35:I70,8,0)</f>
        <v>12337.9758</v>
      </c>
      <c r="G31" s="16">
        <f t="shared" si="0"/>
        <v>168093.00949999999</v>
      </c>
      <c r="H31" s="27">
        <f>RA!J35</f>
        <v>6.8380582079546004</v>
      </c>
      <c r="I31" s="20">
        <f>VLOOKUP(B31,RMS!B:D,3,FALSE)</f>
        <v>180430.98480000001</v>
      </c>
      <c r="J31" s="21">
        <f>VLOOKUP(B31,RMS!B:E,4,FALSE)</f>
        <v>168092.99830000001</v>
      </c>
      <c r="K31" s="22">
        <f t="shared" si="1"/>
        <v>4.999999946448952E-4</v>
      </c>
      <c r="L31" s="22">
        <f t="shared" si="2"/>
        <v>1.1199999978998676E-2</v>
      </c>
      <c r="M31" s="36"/>
    </row>
    <row r="32" spans="1:13" x14ac:dyDescent="0.15">
      <c r="A32" s="41"/>
      <c r="B32" s="12">
        <v>71</v>
      </c>
      <c r="C32" s="38" t="s">
        <v>37</v>
      </c>
      <c r="D32" s="38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6"/>
    </row>
    <row r="33" spans="1:13" x14ac:dyDescent="0.15">
      <c r="A33" s="41"/>
      <c r="B33" s="12">
        <v>72</v>
      </c>
      <c r="C33" s="38" t="s">
        <v>38</v>
      </c>
      <c r="D33" s="38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6"/>
    </row>
    <row r="34" spans="1:13" x14ac:dyDescent="0.15">
      <c r="A34" s="41"/>
      <c r="B34" s="12">
        <v>73</v>
      </c>
      <c r="C34" s="38" t="s">
        <v>39</v>
      </c>
      <c r="D34" s="38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6"/>
    </row>
    <row r="35" spans="1:13" x14ac:dyDescent="0.15">
      <c r="A35" s="41"/>
      <c r="B35" s="12">
        <v>75</v>
      </c>
      <c r="C35" s="38" t="s">
        <v>33</v>
      </c>
      <c r="D35" s="38"/>
      <c r="E35" s="15">
        <f>VLOOKUP(C35,RA!B8:D70,3,0)</f>
        <v>283318.80320000002</v>
      </c>
      <c r="F35" s="25">
        <f>VLOOKUP(C35,RA!B8:I74,8,0)</f>
        <v>17733.5265</v>
      </c>
      <c r="G35" s="16">
        <f t="shared" si="0"/>
        <v>265585.27670000005</v>
      </c>
      <c r="H35" s="27">
        <f>RA!J39</f>
        <v>6.2592126959824697</v>
      </c>
      <c r="I35" s="20">
        <f>VLOOKUP(B35,RMS!B:D,3,FALSE)</f>
        <v>283318.80341880303</v>
      </c>
      <c r="J35" s="21">
        <f>VLOOKUP(B35,RMS!B:E,4,FALSE)</f>
        <v>265585.27777777798</v>
      </c>
      <c r="K35" s="22">
        <f t="shared" si="1"/>
        <v>-2.1880300482735038E-4</v>
      </c>
      <c r="L35" s="22">
        <f t="shared" si="2"/>
        <v>-1.0777779389172792E-3</v>
      </c>
      <c r="M35" s="36"/>
    </row>
    <row r="36" spans="1:13" x14ac:dyDescent="0.15">
      <c r="A36" s="41"/>
      <c r="B36" s="12">
        <v>76</v>
      </c>
      <c r="C36" s="38" t="s">
        <v>34</v>
      </c>
      <c r="D36" s="38"/>
      <c r="E36" s="15">
        <f>VLOOKUP(C36,RA!B8:D71,3,0)</f>
        <v>875039.41599999997</v>
      </c>
      <c r="F36" s="25">
        <f>VLOOKUP(C36,RA!B8:I75,8,0)</f>
        <v>51869.410199999998</v>
      </c>
      <c r="G36" s="16">
        <f t="shared" si="0"/>
        <v>823170.00579999993</v>
      </c>
      <c r="H36" s="27">
        <f>RA!J40</f>
        <v>5.9276655715815201</v>
      </c>
      <c r="I36" s="20">
        <f>VLOOKUP(B36,RMS!B:D,3,FALSE)</f>
        <v>875039.39955128205</v>
      </c>
      <c r="J36" s="21">
        <f>VLOOKUP(B36,RMS!B:E,4,FALSE)</f>
        <v>823170.00131367496</v>
      </c>
      <c r="K36" s="22">
        <f t="shared" si="1"/>
        <v>1.6448717913590372E-2</v>
      </c>
      <c r="L36" s="22">
        <f t="shared" si="2"/>
        <v>4.4863249640911818E-3</v>
      </c>
      <c r="M36" s="36"/>
    </row>
    <row r="37" spans="1:13" x14ac:dyDescent="0.15">
      <c r="A37" s="41"/>
      <c r="B37" s="12">
        <v>77</v>
      </c>
      <c r="C37" s="38" t="s">
        <v>40</v>
      </c>
      <c r="D37" s="38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6"/>
    </row>
    <row r="38" spans="1:13" x14ac:dyDescent="0.15">
      <c r="A38" s="41"/>
      <c r="B38" s="12">
        <v>78</v>
      </c>
      <c r="C38" s="38" t="s">
        <v>41</v>
      </c>
      <c r="D38" s="38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6"/>
    </row>
    <row r="39" spans="1:13" s="34" customFormat="1" x14ac:dyDescent="0.15">
      <c r="A39" s="41"/>
      <c r="B39" s="12">
        <v>9101</v>
      </c>
      <c r="C39" s="38" t="s">
        <v>72</v>
      </c>
      <c r="D39" s="38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6"/>
    </row>
    <row r="40" spans="1:13" x14ac:dyDescent="0.15">
      <c r="A40" s="41"/>
      <c r="B40" s="12">
        <v>99</v>
      </c>
      <c r="C40" s="38" t="s">
        <v>35</v>
      </c>
      <c r="D40" s="38"/>
      <c r="E40" s="15">
        <f>VLOOKUP(C40,RA!B8:D74,3,0)</f>
        <v>5330.7349999999997</v>
      </c>
      <c r="F40" s="25">
        <f>VLOOKUP(C40,RA!B8:I78,8,0)</f>
        <v>646.68129999999996</v>
      </c>
      <c r="G40" s="16">
        <f t="shared" si="0"/>
        <v>4684.0536999999995</v>
      </c>
      <c r="H40" s="27">
        <f>RA!J43</f>
        <v>0</v>
      </c>
      <c r="I40" s="20">
        <f>VLOOKUP(B40,RMS!B:D,3,FALSE)</f>
        <v>5330.73489146056</v>
      </c>
      <c r="J40" s="21">
        <f>VLOOKUP(B40,RMS!B:E,4,FALSE)</f>
        <v>4684.0535511686003</v>
      </c>
      <c r="K40" s="22">
        <f t="shared" si="1"/>
        <v>1.0853943967958912E-4</v>
      </c>
      <c r="L40" s="22">
        <f t="shared" si="2"/>
        <v>1.4883139920129906E-4</v>
      </c>
      <c r="M40" s="36"/>
    </row>
  </sheetData>
  <mergeCells count="40">
    <mergeCell ref="C38:D38"/>
    <mergeCell ref="C29:D29"/>
    <mergeCell ref="C27:D27"/>
    <mergeCell ref="C28:D28"/>
    <mergeCell ref="C23:D23"/>
    <mergeCell ref="C24:D24"/>
    <mergeCell ref="C25:D25"/>
    <mergeCell ref="C26:D26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workbookViewId="0">
      <selection sqref="A1:W44"/>
    </sheetView>
  </sheetViews>
  <sheetFormatPr defaultRowHeight="11.25" x14ac:dyDescent="0.15"/>
  <cols>
    <col min="1" max="1" width="7.75" style="35" customWidth="1"/>
    <col min="2" max="3" width="9" style="35"/>
    <col min="4" max="4" width="11.5" style="35" bestFit="1" customWidth="1"/>
    <col min="5" max="5" width="10.5" style="35" bestFit="1" customWidth="1"/>
    <col min="6" max="7" width="12.25" style="35" bestFit="1" customWidth="1"/>
    <col min="8" max="8" width="9" style="35"/>
    <col min="9" max="9" width="12.25" style="35" bestFit="1" customWidth="1"/>
    <col min="10" max="10" width="9" style="35"/>
    <col min="11" max="11" width="12.25" style="35" bestFit="1" customWidth="1"/>
    <col min="12" max="12" width="10.5" style="35" bestFit="1" customWidth="1"/>
    <col min="13" max="13" width="12.25" style="35" bestFit="1" customWidth="1"/>
    <col min="14" max="15" width="13.875" style="35" bestFit="1" customWidth="1"/>
    <col min="16" max="17" width="9.25" style="35" bestFit="1" customWidth="1"/>
    <col min="18" max="18" width="10.5" style="35" bestFit="1" customWidth="1"/>
    <col min="19" max="20" width="9" style="35"/>
    <col min="21" max="21" width="10.5" style="35" bestFit="1" customWidth="1"/>
    <col min="22" max="22" width="36" style="35" bestFit="1" customWidth="1"/>
    <col min="23" max="16384" width="9" style="35"/>
  </cols>
  <sheetData>
    <row r="1" spans="1:23" ht="12.75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56" t="s">
        <v>47</v>
      </c>
      <c r="W1" s="46"/>
    </row>
    <row r="2" spans="1:23" ht="12.75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56"/>
      <c r="W2" s="46"/>
    </row>
    <row r="3" spans="1:23" ht="23.25" thickBot="1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57" t="s">
        <v>48</v>
      </c>
      <c r="W3" s="46"/>
    </row>
    <row r="4" spans="1:23" ht="15" thickTop="1" thickBot="1" x14ac:dyDescent="0.2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55"/>
      <c r="W4" s="46"/>
    </row>
    <row r="5" spans="1:23" ht="15" thickTop="1" thickBot="1" x14ac:dyDescent="0.25">
      <c r="A5" s="58"/>
      <c r="B5" s="59"/>
      <c r="C5" s="60"/>
      <c r="D5" s="61" t="s">
        <v>0</v>
      </c>
      <c r="E5" s="61" t="s">
        <v>60</v>
      </c>
      <c r="F5" s="61" t="s">
        <v>61</v>
      </c>
      <c r="G5" s="61" t="s">
        <v>49</v>
      </c>
      <c r="H5" s="61" t="s">
        <v>50</v>
      </c>
      <c r="I5" s="61" t="s">
        <v>1</v>
      </c>
      <c r="J5" s="61" t="s">
        <v>2</v>
      </c>
      <c r="K5" s="61" t="s">
        <v>51</v>
      </c>
      <c r="L5" s="61" t="s">
        <v>52</v>
      </c>
      <c r="M5" s="61" t="s">
        <v>53</v>
      </c>
      <c r="N5" s="61" t="s">
        <v>54</v>
      </c>
      <c r="O5" s="61" t="s">
        <v>55</v>
      </c>
      <c r="P5" s="61" t="s">
        <v>62</v>
      </c>
      <c r="Q5" s="61" t="s">
        <v>63</v>
      </c>
      <c r="R5" s="61" t="s">
        <v>56</v>
      </c>
      <c r="S5" s="61" t="s">
        <v>57</v>
      </c>
      <c r="T5" s="61" t="s">
        <v>58</v>
      </c>
      <c r="U5" s="62" t="s">
        <v>59</v>
      </c>
      <c r="V5" s="55"/>
      <c r="W5" s="55"/>
    </row>
    <row r="6" spans="1:23" ht="14.25" thickBot="1" x14ac:dyDescent="0.2">
      <c r="A6" s="63" t="s">
        <v>3</v>
      </c>
      <c r="B6" s="47" t="s">
        <v>4</v>
      </c>
      <c r="C6" s="48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  <c r="V6" s="55"/>
      <c r="W6" s="55"/>
    </row>
    <row r="7" spans="1:23" ht="14.25" thickBot="1" x14ac:dyDescent="0.2">
      <c r="A7" s="49" t="s">
        <v>5</v>
      </c>
      <c r="B7" s="50"/>
      <c r="C7" s="51"/>
      <c r="D7" s="65">
        <v>17640449.112399999</v>
      </c>
      <c r="E7" s="65">
        <v>22785879</v>
      </c>
      <c r="F7" s="66">
        <v>77.418339281095996</v>
      </c>
      <c r="G7" s="65">
        <v>30850538.324999999</v>
      </c>
      <c r="H7" s="66">
        <v>-42.819639234285503</v>
      </c>
      <c r="I7" s="65">
        <v>1754360.9216</v>
      </c>
      <c r="J7" s="66">
        <v>9.9451034972052206</v>
      </c>
      <c r="K7" s="65">
        <v>691992.43189999997</v>
      </c>
      <c r="L7" s="66">
        <v>2.2430481588687101</v>
      </c>
      <c r="M7" s="66">
        <v>1.5352313706423899</v>
      </c>
      <c r="N7" s="65">
        <v>381472581.86900002</v>
      </c>
      <c r="O7" s="65">
        <v>5151796765.4920998</v>
      </c>
      <c r="P7" s="65">
        <v>998688</v>
      </c>
      <c r="Q7" s="65">
        <v>797509</v>
      </c>
      <c r="R7" s="66">
        <v>25.225922215297899</v>
      </c>
      <c r="S7" s="65">
        <v>17.663623786808301</v>
      </c>
      <c r="T7" s="65">
        <v>16.887473034536299</v>
      </c>
      <c r="U7" s="67">
        <v>4.3940629716743498</v>
      </c>
      <c r="V7" s="55"/>
      <c r="W7" s="55"/>
    </row>
    <row r="8" spans="1:23" ht="14.25" thickBot="1" x14ac:dyDescent="0.2">
      <c r="A8" s="52">
        <v>41901</v>
      </c>
      <c r="B8" s="42" t="s">
        <v>6</v>
      </c>
      <c r="C8" s="43"/>
      <c r="D8" s="68">
        <v>611420.3493</v>
      </c>
      <c r="E8" s="68">
        <v>700058</v>
      </c>
      <c r="F8" s="69">
        <v>87.338527564858893</v>
      </c>
      <c r="G8" s="68">
        <v>1049944.5611</v>
      </c>
      <c r="H8" s="69">
        <v>-41.766415870621699</v>
      </c>
      <c r="I8" s="68">
        <v>157384.5007</v>
      </c>
      <c r="J8" s="69">
        <v>25.740801868990101</v>
      </c>
      <c r="K8" s="68">
        <v>48712.960899999998</v>
      </c>
      <c r="L8" s="69">
        <v>4.6395745742008199</v>
      </c>
      <c r="M8" s="69">
        <v>2.2308547415765898</v>
      </c>
      <c r="N8" s="68">
        <v>15910722.3106</v>
      </c>
      <c r="O8" s="68">
        <v>197015194.16819999</v>
      </c>
      <c r="P8" s="68">
        <v>25053</v>
      </c>
      <c r="Q8" s="68">
        <v>19832</v>
      </c>
      <c r="R8" s="69">
        <v>26.326139572408199</v>
      </c>
      <c r="S8" s="68">
        <v>24.405075212549399</v>
      </c>
      <c r="T8" s="68">
        <v>25.0748395774506</v>
      </c>
      <c r="U8" s="70">
        <v>-2.7443650923754799</v>
      </c>
      <c r="V8" s="55"/>
      <c r="W8" s="55"/>
    </row>
    <row r="9" spans="1:23" ht="12" customHeight="1" thickBot="1" x14ac:dyDescent="0.2">
      <c r="A9" s="53"/>
      <c r="B9" s="42" t="s">
        <v>7</v>
      </c>
      <c r="C9" s="43"/>
      <c r="D9" s="68">
        <v>92236.416500000007</v>
      </c>
      <c r="E9" s="68">
        <v>114253</v>
      </c>
      <c r="F9" s="69">
        <v>80.729973392383599</v>
      </c>
      <c r="G9" s="68">
        <v>162404.74840000001</v>
      </c>
      <c r="H9" s="69">
        <v>-43.205837631777001</v>
      </c>
      <c r="I9" s="68">
        <v>20505.045300000002</v>
      </c>
      <c r="J9" s="69">
        <v>22.2309648163749</v>
      </c>
      <c r="K9" s="68">
        <v>37247.206100000003</v>
      </c>
      <c r="L9" s="69">
        <v>22.9348011477231</v>
      </c>
      <c r="M9" s="69">
        <v>-0.44948769459516602</v>
      </c>
      <c r="N9" s="68">
        <v>2494877.9889000002</v>
      </c>
      <c r="O9" s="68">
        <v>34562518.202100001</v>
      </c>
      <c r="P9" s="68">
        <v>5521</v>
      </c>
      <c r="Q9" s="68">
        <v>4133</v>
      </c>
      <c r="R9" s="69">
        <v>33.5833534962497</v>
      </c>
      <c r="S9" s="68">
        <v>16.706469208476701</v>
      </c>
      <c r="T9" s="68">
        <v>16.725647761916299</v>
      </c>
      <c r="U9" s="70">
        <v>-0.114797167493824</v>
      </c>
      <c r="V9" s="55"/>
      <c r="W9" s="55"/>
    </row>
    <row r="10" spans="1:23" ht="14.25" thickBot="1" x14ac:dyDescent="0.2">
      <c r="A10" s="53"/>
      <c r="B10" s="42" t="s">
        <v>8</v>
      </c>
      <c r="C10" s="43"/>
      <c r="D10" s="68">
        <v>110239.488</v>
      </c>
      <c r="E10" s="68">
        <v>146946</v>
      </c>
      <c r="F10" s="69">
        <v>75.020407496631407</v>
      </c>
      <c r="G10" s="68">
        <v>261166.6648</v>
      </c>
      <c r="H10" s="69">
        <v>-57.789602250953102</v>
      </c>
      <c r="I10" s="68">
        <v>28773.100699999999</v>
      </c>
      <c r="J10" s="69">
        <v>26.100539128048201</v>
      </c>
      <c r="K10" s="68">
        <v>69152.064599999998</v>
      </c>
      <c r="L10" s="69">
        <v>26.478135964617199</v>
      </c>
      <c r="M10" s="69">
        <v>-0.58391552202477603</v>
      </c>
      <c r="N10" s="68">
        <v>2655021.4948999998</v>
      </c>
      <c r="O10" s="68">
        <v>49154465.472099997</v>
      </c>
      <c r="P10" s="68">
        <v>90634</v>
      </c>
      <c r="Q10" s="68">
        <v>68563</v>
      </c>
      <c r="R10" s="69">
        <v>32.190831789740798</v>
      </c>
      <c r="S10" s="68">
        <v>1.21631493699936</v>
      </c>
      <c r="T10" s="68">
        <v>1.16707070285723</v>
      </c>
      <c r="U10" s="70">
        <v>4.0486417328409097</v>
      </c>
      <c r="V10" s="55"/>
      <c r="W10" s="55"/>
    </row>
    <row r="11" spans="1:23" ht="14.25" thickBot="1" x14ac:dyDescent="0.2">
      <c r="A11" s="53"/>
      <c r="B11" s="42" t="s">
        <v>9</v>
      </c>
      <c r="C11" s="43"/>
      <c r="D11" s="68">
        <v>46310.371800000001</v>
      </c>
      <c r="E11" s="68">
        <v>58787</v>
      </c>
      <c r="F11" s="69">
        <v>78.776552298977705</v>
      </c>
      <c r="G11" s="68">
        <v>60197.799500000001</v>
      </c>
      <c r="H11" s="69">
        <v>-23.069660046294501</v>
      </c>
      <c r="I11" s="68">
        <v>11023.466399999999</v>
      </c>
      <c r="J11" s="69">
        <v>23.803450440015698</v>
      </c>
      <c r="K11" s="68">
        <v>15560.2117</v>
      </c>
      <c r="L11" s="69">
        <v>25.848472584118301</v>
      </c>
      <c r="M11" s="69">
        <v>-0.29156064117045399</v>
      </c>
      <c r="N11" s="68">
        <v>1174204.3237999999</v>
      </c>
      <c r="O11" s="68">
        <v>19946988.087400001</v>
      </c>
      <c r="P11" s="68">
        <v>2521</v>
      </c>
      <c r="Q11" s="68">
        <v>2032</v>
      </c>
      <c r="R11" s="69">
        <v>24.064960629921298</v>
      </c>
      <c r="S11" s="68">
        <v>18.369842046806799</v>
      </c>
      <c r="T11" s="68">
        <v>19.672910482283498</v>
      </c>
      <c r="U11" s="70">
        <v>-7.0935200866528501</v>
      </c>
      <c r="V11" s="55"/>
      <c r="W11" s="55"/>
    </row>
    <row r="12" spans="1:23" ht="14.25" thickBot="1" x14ac:dyDescent="0.2">
      <c r="A12" s="53"/>
      <c r="B12" s="42" t="s">
        <v>10</v>
      </c>
      <c r="C12" s="43"/>
      <c r="D12" s="68">
        <v>289949.36709999997</v>
      </c>
      <c r="E12" s="68">
        <v>222533</v>
      </c>
      <c r="F12" s="69">
        <v>130.29499764079901</v>
      </c>
      <c r="G12" s="68">
        <v>164151.97070000001</v>
      </c>
      <c r="H12" s="69">
        <v>76.634715905972399</v>
      </c>
      <c r="I12" s="68">
        <v>49568.6852</v>
      </c>
      <c r="J12" s="69">
        <v>17.095634901973899</v>
      </c>
      <c r="K12" s="68">
        <v>13284.845799999999</v>
      </c>
      <c r="L12" s="69">
        <v>8.0930163331873999</v>
      </c>
      <c r="M12" s="69">
        <v>2.73122021484058</v>
      </c>
      <c r="N12" s="68">
        <v>4822296.9804999996</v>
      </c>
      <c r="O12" s="68">
        <v>61277114.050499998</v>
      </c>
      <c r="P12" s="68">
        <v>3435</v>
      </c>
      <c r="Q12" s="68">
        <v>2560</v>
      </c>
      <c r="R12" s="69">
        <v>34.1796875</v>
      </c>
      <c r="S12" s="68">
        <v>84.410296098981107</v>
      </c>
      <c r="T12" s="68">
        <v>82.604974999999996</v>
      </c>
      <c r="U12" s="70">
        <v>2.1387451323048299</v>
      </c>
      <c r="V12" s="55"/>
      <c r="W12" s="55"/>
    </row>
    <row r="13" spans="1:23" ht="14.25" thickBot="1" x14ac:dyDescent="0.2">
      <c r="A13" s="53"/>
      <c r="B13" s="42" t="s">
        <v>11</v>
      </c>
      <c r="C13" s="43"/>
      <c r="D13" s="68">
        <v>297514.16940000001</v>
      </c>
      <c r="E13" s="68">
        <v>287565</v>
      </c>
      <c r="F13" s="69">
        <v>103.45979844556901</v>
      </c>
      <c r="G13" s="68">
        <v>337984.89140000002</v>
      </c>
      <c r="H13" s="69">
        <v>-11.974121633769601</v>
      </c>
      <c r="I13" s="68">
        <v>83929.836500000005</v>
      </c>
      <c r="J13" s="69">
        <v>28.210366137943002</v>
      </c>
      <c r="K13" s="68">
        <v>84962.033500000005</v>
      </c>
      <c r="L13" s="69">
        <v>25.137819962327502</v>
      </c>
      <c r="M13" s="69">
        <v>-1.2148920611698999E-2</v>
      </c>
      <c r="N13" s="68">
        <v>5851094.2039999999</v>
      </c>
      <c r="O13" s="68">
        <v>95990236.453600004</v>
      </c>
      <c r="P13" s="68">
        <v>12441</v>
      </c>
      <c r="Q13" s="68">
        <v>9239</v>
      </c>
      <c r="R13" s="69">
        <v>34.657430457841798</v>
      </c>
      <c r="S13" s="68">
        <v>23.9140076681939</v>
      </c>
      <c r="T13" s="68">
        <v>25.3831876285312</v>
      </c>
      <c r="U13" s="70">
        <v>-6.1435957566049897</v>
      </c>
      <c r="V13" s="55"/>
      <c r="W13" s="55"/>
    </row>
    <row r="14" spans="1:23" ht="14.25" thickBot="1" x14ac:dyDescent="0.2">
      <c r="A14" s="53"/>
      <c r="B14" s="42" t="s">
        <v>12</v>
      </c>
      <c r="C14" s="43"/>
      <c r="D14" s="68">
        <v>220812.98800000001</v>
      </c>
      <c r="E14" s="68">
        <v>137810</v>
      </c>
      <c r="F14" s="69">
        <v>160.23001814091899</v>
      </c>
      <c r="G14" s="68">
        <v>195498.62210000001</v>
      </c>
      <c r="H14" s="69">
        <v>12.948616019938701</v>
      </c>
      <c r="I14" s="68">
        <v>45576.442900000002</v>
      </c>
      <c r="J14" s="69">
        <v>20.640290823835102</v>
      </c>
      <c r="K14" s="68">
        <v>36121.643199999999</v>
      </c>
      <c r="L14" s="69">
        <v>18.476674061428099</v>
      </c>
      <c r="M14" s="69">
        <v>0.26174888134657198</v>
      </c>
      <c r="N14" s="68">
        <v>3047347.8706999999</v>
      </c>
      <c r="O14" s="68">
        <v>46096951.443700001</v>
      </c>
      <c r="P14" s="68">
        <v>4028</v>
      </c>
      <c r="Q14" s="68">
        <v>2553</v>
      </c>
      <c r="R14" s="69">
        <v>57.775166470818597</v>
      </c>
      <c r="S14" s="68">
        <v>54.819510427010897</v>
      </c>
      <c r="T14" s="68">
        <v>69.776181825303595</v>
      </c>
      <c r="U14" s="70">
        <v>-27.283482252557899</v>
      </c>
      <c r="V14" s="55"/>
      <c r="W14" s="55"/>
    </row>
    <row r="15" spans="1:23" ht="14.25" thickBot="1" x14ac:dyDescent="0.2">
      <c r="A15" s="53"/>
      <c r="B15" s="42" t="s">
        <v>13</v>
      </c>
      <c r="C15" s="43"/>
      <c r="D15" s="68">
        <v>138466.7843</v>
      </c>
      <c r="E15" s="68">
        <v>77964</v>
      </c>
      <c r="F15" s="69">
        <v>177.60348917449099</v>
      </c>
      <c r="G15" s="68">
        <v>96326.066200000001</v>
      </c>
      <c r="H15" s="69">
        <v>43.747990302546</v>
      </c>
      <c r="I15" s="68">
        <v>21500.8478</v>
      </c>
      <c r="J15" s="69">
        <v>15.527801781990201</v>
      </c>
      <c r="K15" s="68">
        <v>17599.852500000001</v>
      </c>
      <c r="L15" s="69">
        <v>18.271121404934899</v>
      </c>
      <c r="M15" s="69">
        <v>0.22164931779968</v>
      </c>
      <c r="N15" s="68">
        <v>3100088.6491999999</v>
      </c>
      <c r="O15" s="68">
        <v>36805667.547399998</v>
      </c>
      <c r="P15" s="68">
        <v>4362</v>
      </c>
      <c r="Q15" s="68">
        <v>3228</v>
      </c>
      <c r="R15" s="69">
        <v>35.130111524163603</v>
      </c>
      <c r="S15" s="68">
        <v>31.743875355341601</v>
      </c>
      <c r="T15" s="68">
        <v>30.988282589838899</v>
      </c>
      <c r="U15" s="70">
        <v>2.38027889488778</v>
      </c>
      <c r="V15" s="55"/>
      <c r="W15" s="55"/>
    </row>
    <row r="16" spans="1:23" ht="14.25" thickBot="1" x14ac:dyDescent="0.2">
      <c r="A16" s="53"/>
      <c r="B16" s="42" t="s">
        <v>14</v>
      </c>
      <c r="C16" s="43"/>
      <c r="D16" s="68">
        <v>908850.09860000003</v>
      </c>
      <c r="E16" s="68">
        <v>1083752</v>
      </c>
      <c r="F16" s="69">
        <v>83.861446031933497</v>
      </c>
      <c r="G16" s="68">
        <v>2647865.4781999998</v>
      </c>
      <c r="H16" s="69">
        <v>-65.676122670029699</v>
      </c>
      <c r="I16" s="68">
        <v>40653.643799999998</v>
      </c>
      <c r="J16" s="69">
        <v>4.4730857005597704</v>
      </c>
      <c r="K16" s="68">
        <v>172908.82870000001</v>
      </c>
      <c r="L16" s="69">
        <v>6.5301213420230901</v>
      </c>
      <c r="M16" s="69">
        <v>-0.76488393273119204</v>
      </c>
      <c r="N16" s="68">
        <v>23033069.309599999</v>
      </c>
      <c r="O16" s="68">
        <v>271013137.5406</v>
      </c>
      <c r="P16" s="68">
        <v>43254</v>
      </c>
      <c r="Q16" s="68">
        <v>33155</v>
      </c>
      <c r="R16" s="69">
        <v>30.459960790227701</v>
      </c>
      <c r="S16" s="68">
        <v>21.011931812086701</v>
      </c>
      <c r="T16" s="68">
        <v>21.859409464635799</v>
      </c>
      <c r="U16" s="70">
        <v>-4.0333162135123999</v>
      </c>
      <c r="V16" s="55"/>
      <c r="W16" s="55"/>
    </row>
    <row r="17" spans="1:23" ht="12" thickBot="1" x14ac:dyDescent="0.2">
      <c r="A17" s="53"/>
      <c r="B17" s="42" t="s">
        <v>15</v>
      </c>
      <c r="C17" s="43"/>
      <c r="D17" s="68">
        <v>495050.96370000002</v>
      </c>
      <c r="E17" s="68">
        <v>1637872</v>
      </c>
      <c r="F17" s="69">
        <v>30.225253481346499</v>
      </c>
      <c r="G17" s="68">
        <v>5337986.7796</v>
      </c>
      <c r="H17" s="69">
        <v>-90.725886291215303</v>
      </c>
      <c r="I17" s="68">
        <v>66361.899799999999</v>
      </c>
      <c r="J17" s="69">
        <v>13.4050642592457</v>
      </c>
      <c r="K17" s="68">
        <v>-2062325.1331</v>
      </c>
      <c r="L17" s="69">
        <v>-38.634886489069601</v>
      </c>
      <c r="M17" s="69">
        <v>-1.0321781947641999</v>
      </c>
      <c r="N17" s="68">
        <v>37063977.742600001</v>
      </c>
      <c r="O17" s="68">
        <v>273202599.79750001</v>
      </c>
      <c r="P17" s="68">
        <v>10967</v>
      </c>
      <c r="Q17" s="68">
        <v>8835</v>
      </c>
      <c r="R17" s="69">
        <v>24.131295981890201</v>
      </c>
      <c r="S17" s="68">
        <v>45.140053223306303</v>
      </c>
      <c r="T17" s="68">
        <v>63.123508794567101</v>
      </c>
      <c r="U17" s="70">
        <v>-39.839243171241399</v>
      </c>
      <c r="V17" s="37"/>
      <c r="W17" s="37"/>
    </row>
    <row r="18" spans="1:23" ht="12" thickBot="1" x14ac:dyDescent="0.2">
      <c r="A18" s="53"/>
      <c r="B18" s="42" t="s">
        <v>16</v>
      </c>
      <c r="C18" s="43"/>
      <c r="D18" s="68">
        <v>1565811.0589999999</v>
      </c>
      <c r="E18" s="68">
        <v>1738963</v>
      </c>
      <c r="F18" s="69">
        <v>90.042804763528594</v>
      </c>
      <c r="G18" s="68">
        <v>2588689.3114999998</v>
      </c>
      <c r="H18" s="69">
        <v>-39.5133648505428</v>
      </c>
      <c r="I18" s="68">
        <v>239611.39610000001</v>
      </c>
      <c r="J18" s="69">
        <v>15.302701735484399</v>
      </c>
      <c r="K18" s="68">
        <v>367410.52830000001</v>
      </c>
      <c r="L18" s="69">
        <v>14.192917113220799</v>
      </c>
      <c r="M18" s="69">
        <v>-0.347837425321815</v>
      </c>
      <c r="N18" s="68">
        <v>30639571.7762</v>
      </c>
      <c r="O18" s="68">
        <v>611824067.25240004</v>
      </c>
      <c r="P18" s="68">
        <v>80685</v>
      </c>
      <c r="Q18" s="68">
        <v>60138</v>
      </c>
      <c r="R18" s="69">
        <v>34.166417240347201</v>
      </c>
      <c r="S18" s="68">
        <v>19.406470335254401</v>
      </c>
      <c r="T18" s="68">
        <v>18.824021977784401</v>
      </c>
      <c r="U18" s="70">
        <v>3.0013101167184599</v>
      </c>
      <c r="V18" s="37"/>
      <c r="W18" s="37"/>
    </row>
    <row r="19" spans="1:23" ht="12" thickBot="1" x14ac:dyDescent="0.2">
      <c r="A19" s="53"/>
      <c r="B19" s="42" t="s">
        <v>17</v>
      </c>
      <c r="C19" s="43"/>
      <c r="D19" s="68">
        <v>584227.76470000006</v>
      </c>
      <c r="E19" s="68">
        <v>896611</v>
      </c>
      <c r="F19" s="69">
        <v>65.159558013452894</v>
      </c>
      <c r="G19" s="68">
        <v>1084840.0015</v>
      </c>
      <c r="H19" s="69">
        <v>-46.1461815666649</v>
      </c>
      <c r="I19" s="68">
        <v>32010.121200000001</v>
      </c>
      <c r="J19" s="69">
        <v>5.4790482640682399</v>
      </c>
      <c r="K19" s="68">
        <v>91880.508000000002</v>
      </c>
      <c r="L19" s="69">
        <v>8.4694985318533202</v>
      </c>
      <c r="M19" s="69">
        <v>-0.65161140380286098</v>
      </c>
      <c r="N19" s="68">
        <v>12409027.389699999</v>
      </c>
      <c r="O19" s="68">
        <v>194487754.93419999</v>
      </c>
      <c r="P19" s="68">
        <v>12232</v>
      </c>
      <c r="Q19" s="68">
        <v>9162</v>
      </c>
      <c r="R19" s="69">
        <v>33.507967692643497</v>
      </c>
      <c r="S19" s="68">
        <v>47.762243680510103</v>
      </c>
      <c r="T19" s="68">
        <v>47.735147566033604</v>
      </c>
      <c r="U19" s="70">
        <v>5.6731242899233002E-2</v>
      </c>
      <c r="V19" s="37"/>
      <c r="W19" s="37"/>
    </row>
    <row r="20" spans="1:23" ht="12" thickBot="1" x14ac:dyDescent="0.2">
      <c r="A20" s="53"/>
      <c r="B20" s="42" t="s">
        <v>18</v>
      </c>
      <c r="C20" s="43"/>
      <c r="D20" s="68">
        <v>1257135.1916</v>
      </c>
      <c r="E20" s="68">
        <v>1554933</v>
      </c>
      <c r="F20" s="69">
        <v>80.848190346465103</v>
      </c>
      <c r="G20" s="68">
        <v>1637105.621</v>
      </c>
      <c r="H20" s="69">
        <v>-23.209890951806798</v>
      </c>
      <c r="I20" s="68">
        <v>52059.570599999999</v>
      </c>
      <c r="J20" s="69">
        <v>4.1411274577193202</v>
      </c>
      <c r="K20" s="68">
        <v>34889.497600000002</v>
      </c>
      <c r="L20" s="69">
        <v>2.1311696174305701</v>
      </c>
      <c r="M20" s="69">
        <v>0.49212726410826801</v>
      </c>
      <c r="N20" s="68">
        <v>22803476.266800001</v>
      </c>
      <c r="O20" s="68">
        <v>294126144.90890002</v>
      </c>
      <c r="P20" s="68">
        <v>44438</v>
      </c>
      <c r="Q20" s="68">
        <v>37729</v>
      </c>
      <c r="R20" s="69">
        <v>17.782077447056601</v>
      </c>
      <c r="S20" s="68">
        <v>28.289643809352398</v>
      </c>
      <c r="T20" s="68">
        <v>28.0991665032203</v>
      </c>
      <c r="U20" s="70">
        <v>0.67331107954441705</v>
      </c>
      <c r="V20" s="37"/>
      <c r="W20" s="37"/>
    </row>
    <row r="21" spans="1:23" ht="12" thickBot="1" x14ac:dyDescent="0.2">
      <c r="A21" s="53"/>
      <c r="B21" s="42" t="s">
        <v>19</v>
      </c>
      <c r="C21" s="43"/>
      <c r="D21" s="68">
        <v>438928.76929999999</v>
      </c>
      <c r="E21" s="68">
        <v>408788</v>
      </c>
      <c r="F21" s="69">
        <v>107.373203053906</v>
      </c>
      <c r="G21" s="68">
        <v>510916.50290000002</v>
      </c>
      <c r="H21" s="69">
        <v>-14.089921384686599</v>
      </c>
      <c r="I21" s="68">
        <v>24611.141</v>
      </c>
      <c r="J21" s="69">
        <v>5.6070922485326404</v>
      </c>
      <c r="K21" s="68">
        <v>67189.004100000006</v>
      </c>
      <c r="L21" s="69">
        <v>13.150681905679299</v>
      </c>
      <c r="M21" s="69">
        <v>-0.63370284573097302</v>
      </c>
      <c r="N21" s="68">
        <v>7361866.3828999996</v>
      </c>
      <c r="O21" s="68">
        <v>115986451.8528</v>
      </c>
      <c r="P21" s="68">
        <v>40995</v>
      </c>
      <c r="Q21" s="68">
        <v>33892</v>
      </c>
      <c r="R21" s="69">
        <v>20.957748141154301</v>
      </c>
      <c r="S21" s="68">
        <v>10.706885456763001</v>
      </c>
      <c r="T21" s="68">
        <v>10.5459221173138</v>
      </c>
      <c r="U21" s="70">
        <v>1.5033628602753699</v>
      </c>
      <c r="V21" s="37"/>
      <c r="W21" s="37"/>
    </row>
    <row r="22" spans="1:23" ht="12" thickBot="1" x14ac:dyDescent="0.2">
      <c r="A22" s="53"/>
      <c r="B22" s="42" t="s">
        <v>20</v>
      </c>
      <c r="C22" s="43"/>
      <c r="D22" s="68">
        <v>1064703.9184999999</v>
      </c>
      <c r="E22" s="68">
        <v>1264992</v>
      </c>
      <c r="F22" s="69">
        <v>84.166849948458193</v>
      </c>
      <c r="G22" s="68">
        <v>1633479.8689999999</v>
      </c>
      <c r="H22" s="69">
        <v>-34.819893485935602</v>
      </c>
      <c r="I22" s="68">
        <v>105748.58749999999</v>
      </c>
      <c r="J22" s="69">
        <v>9.9322060962246805</v>
      </c>
      <c r="K22" s="68">
        <v>207678.85279999999</v>
      </c>
      <c r="L22" s="69">
        <v>12.713891168254101</v>
      </c>
      <c r="M22" s="69">
        <v>-0.49080714731297898</v>
      </c>
      <c r="N22" s="68">
        <v>23121808.308800001</v>
      </c>
      <c r="O22" s="68">
        <v>358595445.64609998</v>
      </c>
      <c r="P22" s="68">
        <v>67220</v>
      </c>
      <c r="Q22" s="68">
        <v>51081</v>
      </c>
      <c r="R22" s="69">
        <v>31.594917875530999</v>
      </c>
      <c r="S22" s="68">
        <v>15.8390942948527</v>
      </c>
      <c r="T22" s="68">
        <v>16.0362112331395</v>
      </c>
      <c r="U22" s="70">
        <v>-1.24449627369705</v>
      </c>
      <c r="V22" s="37"/>
      <c r="W22" s="37"/>
    </row>
    <row r="23" spans="1:23" ht="12" thickBot="1" x14ac:dyDescent="0.2">
      <c r="A23" s="53"/>
      <c r="B23" s="42" t="s">
        <v>21</v>
      </c>
      <c r="C23" s="43"/>
      <c r="D23" s="68">
        <v>2656494.5443000002</v>
      </c>
      <c r="E23" s="68">
        <v>3266330</v>
      </c>
      <c r="F23" s="69">
        <v>81.329643492849797</v>
      </c>
      <c r="G23" s="68">
        <v>3202858.0847</v>
      </c>
      <c r="H23" s="69">
        <v>-17.058624701792699</v>
      </c>
      <c r="I23" s="68">
        <v>231226.47469999999</v>
      </c>
      <c r="J23" s="69">
        <v>8.7041953538409906</v>
      </c>
      <c r="K23" s="68">
        <v>277566.67609999998</v>
      </c>
      <c r="L23" s="69">
        <v>8.6662183824482106</v>
      </c>
      <c r="M23" s="69">
        <v>-0.166951602588291</v>
      </c>
      <c r="N23" s="68">
        <v>57175866.482799999</v>
      </c>
      <c r="O23" s="68">
        <v>757356030.73210001</v>
      </c>
      <c r="P23" s="68">
        <v>82469</v>
      </c>
      <c r="Q23" s="68">
        <v>64248</v>
      </c>
      <c r="R23" s="69">
        <v>28.3604158884323</v>
      </c>
      <c r="S23" s="68">
        <v>32.212037787532303</v>
      </c>
      <c r="T23" s="68">
        <v>28.976764672830299</v>
      </c>
      <c r="U23" s="70">
        <v>10.043677261406399</v>
      </c>
      <c r="V23" s="37"/>
      <c r="W23" s="37"/>
    </row>
    <row r="24" spans="1:23" ht="12" thickBot="1" x14ac:dyDescent="0.2">
      <c r="A24" s="53"/>
      <c r="B24" s="42" t="s">
        <v>22</v>
      </c>
      <c r="C24" s="43"/>
      <c r="D24" s="68">
        <v>281688.01870000002</v>
      </c>
      <c r="E24" s="68">
        <v>321816</v>
      </c>
      <c r="F24" s="69">
        <v>87.530768731200396</v>
      </c>
      <c r="G24" s="68">
        <v>775665.54760000005</v>
      </c>
      <c r="H24" s="69">
        <v>-63.684345711682603</v>
      </c>
      <c r="I24" s="68">
        <v>47940.158100000001</v>
      </c>
      <c r="J24" s="69">
        <v>17.0188843392223</v>
      </c>
      <c r="K24" s="68">
        <v>117585.63219999999</v>
      </c>
      <c r="L24" s="69">
        <v>15.1593212517719</v>
      </c>
      <c r="M24" s="69">
        <v>-0.59229578305571295</v>
      </c>
      <c r="N24" s="68">
        <v>5870847.6157</v>
      </c>
      <c r="O24" s="68">
        <v>81622132.574399993</v>
      </c>
      <c r="P24" s="68">
        <v>29990</v>
      </c>
      <c r="Q24" s="68">
        <v>22910</v>
      </c>
      <c r="R24" s="69">
        <v>30.903535573985199</v>
      </c>
      <c r="S24" s="68">
        <v>9.3927315338446196</v>
      </c>
      <c r="T24" s="68">
        <v>9.1249558969882205</v>
      </c>
      <c r="U24" s="70">
        <v>2.8508814064527601</v>
      </c>
      <c r="V24" s="37"/>
      <c r="W24" s="37"/>
    </row>
    <row r="25" spans="1:23" ht="12" thickBot="1" x14ac:dyDescent="0.2">
      <c r="A25" s="53"/>
      <c r="B25" s="42" t="s">
        <v>23</v>
      </c>
      <c r="C25" s="43"/>
      <c r="D25" s="68">
        <v>312640.86560000002</v>
      </c>
      <c r="E25" s="68">
        <v>346390</v>
      </c>
      <c r="F25" s="69">
        <v>90.256897023586106</v>
      </c>
      <c r="G25" s="68">
        <v>616366.228</v>
      </c>
      <c r="H25" s="69">
        <v>-49.2767690055854</v>
      </c>
      <c r="I25" s="68">
        <v>22256.091100000001</v>
      </c>
      <c r="J25" s="69">
        <v>7.1187402380323999</v>
      </c>
      <c r="K25" s="68">
        <v>55943.275699999998</v>
      </c>
      <c r="L25" s="69">
        <v>9.0763045018748194</v>
      </c>
      <c r="M25" s="69">
        <v>-0.60216682306288305</v>
      </c>
      <c r="N25" s="68">
        <v>6031672.4463999998</v>
      </c>
      <c r="O25" s="68">
        <v>79234864.365999997</v>
      </c>
      <c r="P25" s="68">
        <v>21891</v>
      </c>
      <c r="Q25" s="68">
        <v>17478</v>
      </c>
      <c r="R25" s="69">
        <v>25.248884311706199</v>
      </c>
      <c r="S25" s="68">
        <v>14.2817078068613</v>
      </c>
      <c r="T25" s="68">
        <v>13.147357849868399</v>
      </c>
      <c r="U25" s="70">
        <v>7.9426772507409096</v>
      </c>
      <c r="V25" s="37"/>
      <c r="W25" s="37"/>
    </row>
    <row r="26" spans="1:23" ht="12" thickBot="1" x14ac:dyDescent="0.2">
      <c r="A26" s="53"/>
      <c r="B26" s="42" t="s">
        <v>24</v>
      </c>
      <c r="C26" s="43"/>
      <c r="D26" s="68">
        <v>495785.61229999998</v>
      </c>
      <c r="E26" s="68">
        <v>619689</v>
      </c>
      <c r="F26" s="69">
        <v>80.0055531565027</v>
      </c>
      <c r="G26" s="68">
        <v>541623.92779999995</v>
      </c>
      <c r="H26" s="69">
        <v>-8.4631260081490005</v>
      </c>
      <c r="I26" s="68">
        <v>96250.871199999994</v>
      </c>
      <c r="J26" s="69">
        <v>19.413808874663101</v>
      </c>
      <c r="K26" s="68">
        <v>105369.7087</v>
      </c>
      <c r="L26" s="69">
        <v>19.454404300045798</v>
      </c>
      <c r="M26" s="69">
        <v>-8.6541356263615005E-2</v>
      </c>
      <c r="N26" s="68">
        <v>10532678.111400001</v>
      </c>
      <c r="O26" s="68">
        <v>168123502.8328</v>
      </c>
      <c r="P26" s="68">
        <v>37307</v>
      </c>
      <c r="Q26" s="68">
        <v>31714</v>
      </c>
      <c r="R26" s="69">
        <v>17.6357444661664</v>
      </c>
      <c r="S26" s="68">
        <v>13.289345492802999</v>
      </c>
      <c r="T26" s="68">
        <v>14.1546201172984</v>
      </c>
      <c r="U26" s="70">
        <v>-6.5110401784948504</v>
      </c>
      <c r="V26" s="37"/>
      <c r="W26" s="37"/>
    </row>
    <row r="27" spans="1:23" ht="12" thickBot="1" x14ac:dyDescent="0.2">
      <c r="A27" s="53"/>
      <c r="B27" s="42" t="s">
        <v>25</v>
      </c>
      <c r="C27" s="43"/>
      <c r="D27" s="68">
        <v>237017.7996</v>
      </c>
      <c r="E27" s="68">
        <v>314081</v>
      </c>
      <c r="F27" s="69">
        <v>75.463908864273904</v>
      </c>
      <c r="G27" s="68">
        <v>423173.54109999997</v>
      </c>
      <c r="H27" s="69">
        <v>-43.990401908423998</v>
      </c>
      <c r="I27" s="68">
        <v>73683.446200000006</v>
      </c>
      <c r="J27" s="69">
        <v>31.087726881420298</v>
      </c>
      <c r="K27" s="68">
        <v>100359.2322</v>
      </c>
      <c r="L27" s="69">
        <v>23.715857078191998</v>
      </c>
      <c r="M27" s="69">
        <v>-0.26580300999951201</v>
      </c>
      <c r="N27" s="68">
        <v>6724553.5997000001</v>
      </c>
      <c r="O27" s="68">
        <v>75078501.760499999</v>
      </c>
      <c r="P27" s="68">
        <v>34559</v>
      </c>
      <c r="Q27" s="68">
        <v>27201</v>
      </c>
      <c r="R27" s="69">
        <v>27.050476085438</v>
      </c>
      <c r="S27" s="68">
        <v>6.8583523713070402</v>
      </c>
      <c r="T27" s="68">
        <v>6.6469326826219604</v>
      </c>
      <c r="U27" s="70">
        <v>3.0826600506789998</v>
      </c>
      <c r="V27" s="37"/>
      <c r="W27" s="37"/>
    </row>
    <row r="28" spans="1:23" ht="12" thickBot="1" x14ac:dyDescent="0.2">
      <c r="A28" s="53"/>
      <c r="B28" s="42" t="s">
        <v>26</v>
      </c>
      <c r="C28" s="43"/>
      <c r="D28" s="68">
        <v>1220253.8126000001</v>
      </c>
      <c r="E28" s="68">
        <v>1199647</v>
      </c>
      <c r="F28" s="69">
        <v>101.717739685091</v>
      </c>
      <c r="G28" s="68">
        <v>1560771.0822000001</v>
      </c>
      <c r="H28" s="69">
        <v>-21.8172461985918</v>
      </c>
      <c r="I28" s="68">
        <v>6318.8113000000003</v>
      </c>
      <c r="J28" s="69">
        <v>0.51782762198763199</v>
      </c>
      <c r="K28" s="68">
        <v>80332.751300000004</v>
      </c>
      <c r="L28" s="69">
        <v>5.1469912670835898</v>
      </c>
      <c r="M28" s="69">
        <v>-0.92134202803035303</v>
      </c>
      <c r="N28" s="68">
        <v>21011891.237199999</v>
      </c>
      <c r="O28" s="68">
        <v>249108574.7378</v>
      </c>
      <c r="P28" s="68">
        <v>61588</v>
      </c>
      <c r="Q28" s="68">
        <v>45873</v>
      </c>
      <c r="R28" s="69">
        <v>34.257624310596697</v>
      </c>
      <c r="S28" s="68">
        <v>19.813174848996599</v>
      </c>
      <c r="T28" s="68">
        <v>18.508710932356699</v>
      </c>
      <c r="U28" s="70">
        <v>6.5838207484748503</v>
      </c>
      <c r="V28" s="37"/>
      <c r="W28" s="37"/>
    </row>
    <row r="29" spans="1:23" ht="12" thickBot="1" x14ac:dyDescent="0.2">
      <c r="A29" s="53"/>
      <c r="B29" s="42" t="s">
        <v>27</v>
      </c>
      <c r="C29" s="43"/>
      <c r="D29" s="68">
        <v>831015.76509999996</v>
      </c>
      <c r="E29" s="68">
        <v>782573</v>
      </c>
      <c r="F29" s="69">
        <v>106.190191215388</v>
      </c>
      <c r="G29" s="68">
        <v>792850.64910000004</v>
      </c>
      <c r="H29" s="69">
        <v>4.8136576596516498</v>
      </c>
      <c r="I29" s="68">
        <v>84830.272500000006</v>
      </c>
      <c r="J29" s="69">
        <v>10.2080220451404</v>
      </c>
      <c r="K29" s="68">
        <v>126151.57339999999</v>
      </c>
      <c r="L29" s="69">
        <v>15.9111395750511</v>
      </c>
      <c r="M29" s="69">
        <v>-0.32755279848138602</v>
      </c>
      <c r="N29" s="68">
        <v>13834990.044199999</v>
      </c>
      <c r="O29" s="68">
        <v>175837140.81619999</v>
      </c>
      <c r="P29" s="68">
        <v>121271</v>
      </c>
      <c r="Q29" s="68">
        <v>107787</v>
      </c>
      <c r="R29" s="69">
        <v>12.509857403954101</v>
      </c>
      <c r="S29" s="68">
        <v>6.8525514352153403</v>
      </c>
      <c r="T29" s="68">
        <v>6.7465730644697404</v>
      </c>
      <c r="U29" s="70">
        <v>1.5465534516235599</v>
      </c>
      <c r="V29" s="37"/>
      <c r="W29" s="37"/>
    </row>
    <row r="30" spans="1:23" ht="12" thickBot="1" x14ac:dyDescent="0.2">
      <c r="A30" s="53"/>
      <c r="B30" s="42" t="s">
        <v>28</v>
      </c>
      <c r="C30" s="43"/>
      <c r="D30" s="68">
        <v>1031408.5169</v>
      </c>
      <c r="E30" s="68">
        <v>1398142</v>
      </c>
      <c r="F30" s="69">
        <v>73.769940170597806</v>
      </c>
      <c r="G30" s="68">
        <v>2581763.8960000002</v>
      </c>
      <c r="H30" s="69">
        <v>-60.050238579213598</v>
      </c>
      <c r="I30" s="68">
        <v>90298.028200000001</v>
      </c>
      <c r="J30" s="69">
        <v>8.7548266977084506</v>
      </c>
      <c r="K30" s="68">
        <v>440650.92460000003</v>
      </c>
      <c r="L30" s="69">
        <v>17.067824260875</v>
      </c>
      <c r="M30" s="69">
        <v>-0.79508036144036698</v>
      </c>
      <c r="N30" s="68">
        <v>22938928.8484</v>
      </c>
      <c r="O30" s="68">
        <v>321975611.60900003</v>
      </c>
      <c r="P30" s="68">
        <v>80125</v>
      </c>
      <c r="Q30" s="68">
        <v>66042</v>
      </c>
      <c r="R30" s="69">
        <v>21.324308773204901</v>
      </c>
      <c r="S30" s="68">
        <v>12.872493190639601</v>
      </c>
      <c r="T30" s="68">
        <v>12.300421480270099</v>
      </c>
      <c r="U30" s="70">
        <v>4.4441407107170203</v>
      </c>
      <c r="V30" s="37"/>
      <c r="W30" s="37"/>
    </row>
    <row r="31" spans="1:23" ht="12" thickBot="1" x14ac:dyDescent="0.2">
      <c r="A31" s="53"/>
      <c r="B31" s="42" t="s">
        <v>29</v>
      </c>
      <c r="C31" s="43"/>
      <c r="D31" s="68">
        <v>978927.33039999998</v>
      </c>
      <c r="E31" s="68">
        <v>1188541</v>
      </c>
      <c r="F31" s="69">
        <v>82.363783024733706</v>
      </c>
      <c r="G31" s="68">
        <v>783498.27690000006</v>
      </c>
      <c r="H31" s="69">
        <v>24.943137625424999</v>
      </c>
      <c r="I31" s="68">
        <v>9343.9511000000002</v>
      </c>
      <c r="J31" s="69">
        <v>0.95450916629143101</v>
      </c>
      <c r="K31" s="68">
        <v>38537.850899999998</v>
      </c>
      <c r="L31" s="69">
        <v>4.9186899366874703</v>
      </c>
      <c r="M31" s="69">
        <v>-0.75753834524280705</v>
      </c>
      <c r="N31" s="68">
        <v>20061542.691300001</v>
      </c>
      <c r="O31" s="68">
        <v>270172816.82709998</v>
      </c>
      <c r="P31" s="68">
        <v>33676</v>
      </c>
      <c r="Q31" s="68">
        <v>29087</v>
      </c>
      <c r="R31" s="69">
        <v>15.776807508509</v>
      </c>
      <c r="S31" s="68">
        <v>29.0689906877301</v>
      </c>
      <c r="T31" s="68">
        <v>29.172952893045</v>
      </c>
      <c r="U31" s="70">
        <v>-0.35763954253407798</v>
      </c>
      <c r="V31" s="37"/>
      <c r="W31" s="37"/>
    </row>
    <row r="32" spans="1:23" ht="12" thickBot="1" x14ac:dyDescent="0.2">
      <c r="A32" s="53"/>
      <c r="B32" s="42" t="s">
        <v>30</v>
      </c>
      <c r="C32" s="43"/>
      <c r="D32" s="68">
        <v>129436.9952</v>
      </c>
      <c r="E32" s="68">
        <v>143539</v>
      </c>
      <c r="F32" s="69">
        <v>90.175489030855701</v>
      </c>
      <c r="G32" s="68">
        <v>148430.79620000001</v>
      </c>
      <c r="H32" s="69">
        <v>-12.7964017483321</v>
      </c>
      <c r="I32" s="68">
        <v>30306.937900000001</v>
      </c>
      <c r="J32" s="69">
        <v>23.414432522302601</v>
      </c>
      <c r="K32" s="68">
        <v>32807.440999999999</v>
      </c>
      <c r="L32" s="69">
        <v>22.102853208302101</v>
      </c>
      <c r="M32" s="69">
        <v>-7.6217559912704E-2</v>
      </c>
      <c r="N32" s="68">
        <v>2155234.8473999999</v>
      </c>
      <c r="O32" s="68">
        <v>40311079.569899999</v>
      </c>
      <c r="P32" s="68">
        <v>30108</v>
      </c>
      <c r="Q32" s="68">
        <v>25338</v>
      </c>
      <c r="R32" s="69">
        <v>18.8254795169311</v>
      </c>
      <c r="S32" s="68">
        <v>4.2990897834462602</v>
      </c>
      <c r="T32" s="68">
        <v>4.0247958915462902</v>
      </c>
      <c r="U32" s="70">
        <v>6.3802782848625599</v>
      </c>
      <c r="V32" s="37"/>
      <c r="W32" s="37"/>
    </row>
    <row r="33" spans="1:23" ht="12" thickBot="1" x14ac:dyDescent="0.2">
      <c r="A33" s="53"/>
      <c r="B33" s="42" t="s">
        <v>31</v>
      </c>
      <c r="C33" s="43"/>
      <c r="D33" s="68">
        <v>2.2124000000000001</v>
      </c>
      <c r="E33" s="71"/>
      <c r="F33" s="71"/>
      <c r="G33" s="68">
        <v>132.81469999999999</v>
      </c>
      <c r="H33" s="69">
        <v>-98.334220534323407</v>
      </c>
      <c r="I33" s="68">
        <v>0</v>
      </c>
      <c r="J33" s="69">
        <v>0</v>
      </c>
      <c r="K33" s="68">
        <v>27.679099999999998</v>
      </c>
      <c r="L33" s="69">
        <v>20.8403889027344</v>
      </c>
      <c r="M33" s="69">
        <v>-1</v>
      </c>
      <c r="N33" s="68">
        <v>67.794399999999996</v>
      </c>
      <c r="O33" s="68">
        <v>4933.0529999999999</v>
      </c>
      <c r="P33" s="68">
        <v>1</v>
      </c>
      <c r="Q33" s="71"/>
      <c r="R33" s="71"/>
      <c r="S33" s="68">
        <v>2.2124000000000001</v>
      </c>
      <c r="T33" s="71"/>
      <c r="U33" s="72"/>
      <c r="V33" s="37"/>
      <c r="W33" s="37"/>
    </row>
    <row r="34" spans="1:23" ht="12" thickBot="1" x14ac:dyDescent="0.2">
      <c r="A34" s="53"/>
      <c r="B34" s="42" t="s">
        <v>36</v>
      </c>
      <c r="C34" s="43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68">
        <v>10</v>
      </c>
      <c r="P34" s="71"/>
      <c r="Q34" s="71"/>
      <c r="R34" s="71"/>
      <c r="S34" s="71"/>
      <c r="T34" s="71"/>
      <c r="U34" s="72"/>
      <c r="V34" s="37"/>
      <c r="W34" s="37"/>
    </row>
    <row r="35" spans="1:23" ht="12" thickBot="1" x14ac:dyDescent="0.2">
      <c r="A35" s="53"/>
      <c r="B35" s="42" t="s">
        <v>32</v>
      </c>
      <c r="C35" s="43"/>
      <c r="D35" s="68">
        <v>180430.9853</v>
      </c>
      <c r="E35" s="68">
        <v>164860</v>
      </c>
      <c r="F35" s="69">
        <v>109.44497470581101</v>
      </c>
      <c r="G35" s="68">
        <v>254593.35620000001</v>
      </c>
      <c r="H35" s="69">
        <v>-29.129735357956701</v>
      </c>
      <c r="I35" s="68">
        <v>12337.9758</v>
      </c>
      <c r="J35" s="69">
        <v>6.8380582079546004</v>
      </c>
      <c r="K35" s="68">
        <v>32619.2209</v>
      </c>
      <c r="L35" s="69">
        <v>12.8122828446377</v>
      </c>
      <c r="M35" s="69">
        <v>-0.62175749574693295</v>
      </c>
      <c r="N35" s="68">
        <v>3333026.5907999999</v>
      </c>
      <c r="O35" s="68">
        <v>44572887.268100001</v>
      </c>
      <c r="P35" s="68">
        <v>13514</v>
      </c>
      <c r="Q35" s="68">
        <v>11593</v>
      </c>
      <c r="R35" s="69">
        <v>16.570344173207999</v>
      </c>
      <c r="S35" s="68">
        <v>13.3514122613586</v>
      </c>
      <c r="T35" s="68">
        <v>13.0154956784266</v>
      </c>
      <c r="U35" s="70">
        <v>2.5159629285372298</v>
      </c>
      <c r="V35" s="37"/>
      <c r="W35" s="37"/>
    </row>
    <row r="36" spans="1:23" ht="12" customHeight="1" thickBot="1" x14ac:dyDescent="0.2">
      <c r="A36" s="53"/>
      <c r="B36" s="42" t="s">
        <v>37</v>
      </c>
      <c r="C36" s="43"/>
      <c r="D36" s="71"/>
      <c r="E36" s="68">
        <v>802611</v>
      </c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2"/>
      <c r="V36" s="37"/>
      <c r="W36" s="37"/>
    </row>
    <row r="37" spans="1:23" ht="12" thickBot="1" x14ac:dyDescent="0.2">
      <c r="A37" s="53"/>
      <c r="B37" s="42" t="s">
        <v>38</v>
      </c>
      <c r="C37" s="43"/>
      <c r="D37" s="71"/>
      <c r="E37" s="68">
        <v>299397</v>
      </c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  <c r="V37" s="37"/>
      <c r="W37" s="37"/>
    </row>
    <row r="38" spans="1:23" ht="12" thickBot="1" x14ac:dyDescent="0.2">
      <c r="A38" s="53"/>
      <c r="B38" s="42" t="s">
        <v>39</v>
      </c>
      <c r="C38" s="43"/>
      <c r="D38" s="71"/>
      <c r="E38" s="68">
        <v>370187</v>
      </c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2"/>
      <c r="V38" s="37"/>
      <c r="W38" s="37"/>
    </row>
    <row r="39" spans="1:23" ht="12" customHeight="1" thickBot="1" x14ac:dyDescent="0.2">
      <c r="A39" s="53"/>
      <c r="B39" s="42" t="s">
        <v>33</v>
      </c>
      <c r="C39" s="43"/>
      <c r="D39" s="68">
        <v>283318.80320000002</v>
      </c>
      <c r="E39" s="68">
        <v>380011</v>
      </c>
      <c r="F39" s="69">
        <v>74.555421606216697</v>
      </c>
      <c r="G39" s="68">
        <v>766779.91830000002</v>
      </c>
      <c r="H39" s="69">
        <v>-63.0508316091355</v>
      </c>
      <c r="I39" s="68">
        <v>17733.5265</v>
      </c>
      <c r="J39" s="69">
        <v>6.2592126959824697</v>
      </c>
      <c r="K39" s="68">
        <v>41866.5052</v>
      </c>
      <c r="L39" s="69">
        <v>5.4600419495623598</v>
      </c>
      <c r="M39" s="69">
        <v>-0.576426873576254</v>
      </c>
      <c r="N39" s="68">
        <v>6528188.4676999999</v>
      </c>
      <c r="O39" s="68">
        <v>75318593.465700001</v>
      </c>
      <c r="P39" s="68">
        <v>486</v>
      </c>
      <c r="Q39" s="68">
        <v>366</v>
      </c>
      <c r="R39" s="69">
        <v>32.786885245901601</v>
      </c>
      <c r="S39" s="68">
        <v>582.96050041152296</v>
      </c>
      <c r="T39" s="68">
        <v>648.21586912568296</v>
      </c>
      <c r="U39" s="70">
        <v>-11.193789059137901</v>
      </c>
      <c r="V39" s="37"/>
      <c r="W39" s="37"/>
    </row>
    <row r="40" spans="1:23" ht="12" thickBot="1" x14ac:dyDescent="0.2">
      <c r="A40" s="53"/>
      <c r="B40" s="42" t="s">
        <v>34</v>
      </c>
      <c r="C40" s="43"/>
      <c r="D40" s="68">
        <v>875039.41599999997</v>
      </c>
      <c r="E40" s="68">
        <v>434144</v>
      </c>
      <c r="F40" s="69">
        <v>201.55510982531101</v>
      </c>
      <c r="G40" s="68">
        <v>558684.94880000001</v>
      </c>
      <c r="H40" s="69">
        <v>56.624841581914502</v>
      </c>
      <c r="I40" s="68">
        <v>51869.410199999998</v>
      </c>
      <c r="J40" s="69">
        <v>5.9276655715815201</v>
      </c>
      <c r="K40" s="68">
        <v>32239.592199999999</v>
      </c>
      <c r="L40" s="69">
        <v>5.7706212184966601</v>
      </c>
      <c r="M40" s="69">
        <v>0.60887302414451805</v>
      </c>
      <c r="N40" s="68">
        <v>9127013.4772999994</v>
      </c>
      <c r="O40" s="68">
        <v>143700956.1672</v>
      </c>
      <c r="P40" s="68">
        <v>3892</v>
      </c>
      <c r="Q40" s="68">
        <v>1709</v>
      </c>
      <c r="R40" s="69">
        <v>127.73551784669399</v>
      </c>
      <c r="S40" s="68">
        <v>224.83027132579701</v>
      </c>
      <c r="T40" s="68">
        <v>175.74040620245799</v>
      </c>
      <c r="U40" s="70">
        <v>21.8341884452934</v>
      </c>
      <c r="V40" s="37"/>
      <c r="W40" s="37"/>
    </row>
    <row r="41" spans="1:23" ht="12" thickBot="1" x14ac:dyDescent="0.2">
      <c r="A41" s="53"/>
      <c r="B41" s="42" t="s">
        <v>40</v>
      </c>
      <c r="C41" s="43"/>
      <c r="D41" s="71"/>
      <c r="E41" s="68">
        <v>305251</v>
      </c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2"/>
      <c r="V41" s="37"/>
      <c r="W41" s="37"/>
    </row>
    <row r="42" spans="1:23" ht="12" thickBot="1" x14ac:dyDescent="0.2">
      <c r="A42" s="53"/>
      <c r="B42" s="42" t="s">
        <v>41</v>
      </c>
      <c r="C42" s="43"/>
      <c r="D42" s="71"/>
      <c r="E42" s="68">
        <v>116843</v>
      </c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2"/>
      <c r="V42" s="37"/>
      <c r="W42" s="37"/>
    </row>
    <row r="43" spans="1:23" ht="12" thickBot="1" x14ac:dyDescent="0.2">
      <c r="A43" s="53"/>
      <c r="B43" s="42" t="s">
        <v>71</v>
      </c>
      <c r="C43" s="43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68">
        <v>170.9402</v>
      </c>
      <c r="P43" s="71"/>
      <c r="Q43" s="71"/>
      <c r="R43" s="71"/>
      <c r="S43" s="71"/>
      <c r="T43" s="71"/>
      <c r="U43" s="72"/>
      <c r="V43" s="37"/>
      <c r="W43" s="37"/>
    </row>
    <row r="44" spans="1:23" ht="12" thickBot="1" x14ac:dyDescent="0.2">
      <c r="A44" s="54"/>
      <c r="B44" s="42" t="s">
        <v>35</v>
      </c>
      <c r="C44" s="43"/>
      <c r="D44" s="73">
        <v>5330.7349999999997</v>
      </c>
      <c r="E44" s="73">
        <v>0</v>
      </c>
      <c r="F44" s="74"/>
      <c r="G44" s="73">
        <v>74786.369500000001</v>
      </c>
      <c r="H44" s="75">
        <v>-92.872050033128005</v>
      </c>
      <c r="I44" s="73">
        <v>646.68129999999996</v>
      </c>
      <c r="J44" s="75">
        <v>12.131184536466399</v>
      </c>
      <c r="K44" s="73">
        <v>7661.4637000000002</v>
      </c>
      <c r="L44" s="75">
        <v>10.2444653366948</v>
      </c>
      <c r="M44" s="75">
        <v>-0.91559298257851196</v>
      </c>
      <c r="N44" s="73">
        <v>657628.61510000005</v>
      </c>
      <c r="O44" s="73">
        <v>9294221.4145999998</v>
      </c>
      <c r="P44" s="73">
        <v>25</v>
      </c>
      <c r="Q44" s="73">
        <v>31</v>
      </c>
      <c r="R44" s="75">
        <v>-19.354838709677399</v>
      </c>
      <c r="S44" s="73">
        <v>213.2294</v>
      </c>
      <c r="T44" s="73">
        <v>353.47887419354799</v>
      </c>
      <c r="U44" s="76">
        <v>-65.773985291685094</v>
      </c>
      <c r="V44" s="37"/>
      <c r="W44" s="37"/>
    </row>
  </sheetData>
  <mergeCells count="42">
    <mergeCell ref="B18:C18"/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29:C29"/>
    <mergeCell ref="B30:C30"/>
    <mergeCell ref="B19:C19"/>
    <mergeCell ref="B20:C20"/>
    <mergeCell ref="B21:C21"/>
    <mergeCell ref="B22:C22"/>
    <mergeCell ref="B23:C23"/>
    <mergeCell ref="B24:C24"/>
    <mergeCell ref="B42:C42"/>
    <mergeCell ref="B31:C31"/>
    <mergeCell ref="B32:C32"/>
    <mergeCell ref="B33:C33"/>
    <mergeCell ref="B34:C34"/>
    <mergeCell ref="B35:C35"/>
    <mergeCell ref="B36:C36"/>
    <mergeCell ref="B43:C43"/>
    <mergeCell ref="B44:C44"/>
    <mergeCell ref="B37:C37"/>
    <mergeCell ref="B38:C38"/>
    <mergeCell ref="B39:C39"/>
    <mergeCell ref="B40:C40"/>
    <mergeCell ref="B41:C41"/>
    <mergeCell ref="B25:C25"/>
    <mergeCell ref="B26:C26"/>
    <mergeCell ref="B27:C27"/>
    <mergeCell ref="B28:C28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workbookViewId="0">
      <selection sqref="A1:H31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60097</v>
      </c>
      <c r="D2" s="32">
        <v>611421.166323932</v>
      </c>
      <c r="E2" s="32">
        <v>454035.849579487</v>
      </c>
      <c r="F2" s="32">
        <v>157385.31674444399</v>
      </c>
      <c r="G2" s="32">
        <v>454035.849579487</v>
      </c>
      <c r="H2" s="32">
        <v>0.25740900939150901</v>
      </c>
    </row>
    <row r="3" spans="1:8" ht="14.25" x14ac:dyDescent="0.2">
      <c r="A3" s="32">
        <v>2</v>
      </c>
      <c r="B3" s="33">
        <v>13</v>
      </c>
      <c r="C3" s="32">
        <v>10263.762000000001</v>
      </c>
      <c r="D3" s="32">
        <v>92236.462671333502</v>
      </c>
      <c r="E3" s="32">
        <v>71731.391257340598</v>
      </c>
      <c r="F3" s="32">
        <v>20505.0714139929</v>
      </c>
      <c r="G3" s="32">
        <v>71731.391257340598</v>
      </c>
      <c r="H3" s="32">
        <v>0.222309820000998</v>
      </c>
    </row>
    <row r="4" spans="1:8" ht="14.25" x14ac:dyDescent="0.2">
      <c r="A4" s="32">
        <v>3</v>
      </c>
      <c r="B4" s="33">
        <v>14</v>
      </c>
      <c r="C4" s="32">
        <v>107649</v>
      </c>
      <c r="D4" s="32">
        <v>110241.726089744</v>
      </c>
      <c r="E4" s="32">
        <v>81466.387755555596</v>
      </c>
      <c r="F4" s="32">
        <v>28775.338334188</v>
      </c>
      <c r="G4" s="32">
        <v>81466.387755555596</v>
      </c>
      <c r="H4" s="32">
        <v>0.26102038996344401</v>
      </c>
    </row>
    <row r="5" spans="1:8" ht="14.25" x14ac:dyDescent="0.2">
      <c r="A5" s="32">
        <v>4</v>
      </c>
      <c r="B5" s="33">
        <v>15</v>
      </c>
      <c r="C5" s="32">
        <v>3156</v>
      </c>
      <c r="D5" s="32">
        <v>46310.419417948702</v>
      </c>
      <c r="E5" s="32">
        <v>35286.905423076903</v>
      </c>
      <c r="F5" s="32">
        <v>11023.513994871801</v>
      </c>
      <c r="G5" s="32">
        <v>35286.905423076903</v>
      </c>
      <c r="H5" s="32">
        <v>0.23803528738069199</v>
      </c>
    </row>
    <row r="6" spans="1:8" ht="14.25" x14ac:dyDescent="0.2">
      <c r="A6" s="32">
        <v>5</v>
      </c>
      <c r="B6" s="33">
        <v>16</v>
      </c>
      <c r="C6" s="32">
        <v>5904</v>
      </c>
      <c r="D6" s="32">
        <v>289949.45737264998</v>
      </c>
      <c r="E6" s="32">
        <v>240380.61622564099</v>
      </c>
      <c r="F6" s="32">
        <v>49568.841147008498</v>
      </c>
      <c r="G6" s="32">
        <v>240380.61622564099</v>
      </c>
      <c r="H6" s="32">
        <v>0.170956833636359</v>
      </c>
    </row>
    <row r="7" spans="1:8" ht="14.25" x14ac:dyDescent="0.2">
      <c r="A7" s="32">
        <v>6</v>
      </c>
      <c r="B7" s="33">
        <v>17</v>
      </c>
      <c r="C7" s="32">
        <v>22267</v>
      </c>
      <c r="D7" s="32">
        <v>297514.547767521</v>
      </c>
      <c r="E7" s="32">
        <v>213584.33242222201</v>
      </c>
      <c r="F7" s="32">
        <v>83930.215345299104</v>
      </c>
      <c r="G7" s="32">
        <v>213584.33242222201</v>
      </c>
      <c r="H7" s="32">
        <v>0.282104575978189</v>
      </c>
    </row>
    <row r="8" spans="1:8" ht="14.25" x14ac:dyDescent="0.2">
      <c r="A8" s="32">
        <v>7</v>
      </c>
      <c r="B8" s="33">
        <v>18</v>
      </c>
      <c r="C8" s="32">
        <v>84866</v>
      </c>
      <c r="D8" s="32">
        <v>220813.03095812001</v>
      </c>
      <c r="E8" s="32">
        <v>175236.541986325</v>
      </c>
      <c r="F8" s="32">
        <v>45576.488971794897</v>
      </c>
      <c r="G8" s="32">
        <v>175236.541986325</v>
      </c>
      <c r="H8" s="32">
        <v>0.20640307672982899</v>
      </c>
    </row>
    <row r="9" spans="1:8" ht="14.25" x14ac:dyDescent="0.2">
      <c r="A9" s="32">
        <v>8</v>
      </c>
      <c r="B9" s="33">
        <v>19</v>
      </c>
      <c r="C9" s="32">
        <v>33929</v>
      </c>
      <c r="D9" s="32">
        <v>138466.89970854699</v>
      </c>
      <c r="E9" s="32">
        <v>116965.93924188</v>
      </c>
      <c r="F9" s="32">
        <v>21500.9604666667</v>
      </c>
      <c r="G9" s="32">
        <v>116965.93924188</v>
      </c>
      <c r="H9" s="32">
        <v>0.15527870207192601</v>
      </c>
    </row>
    <row r="10" spans="1:8" ht="14.25" x14ac:dyDescent="0.2">
      <c r="A10" s="32">
        <v>9</v>
      </c>
      <c r="B10" s="33">
        <v>21</v>
      </c>
      <c r="C10" s="32">
        <v>244656</v>
      </c>
      <c r="D10" s="32">
        <v>908849.73250000004</v>
      </c>
      <c r="E10" s="32">
        <v>868196.45479999995</v>
      </c>
      <c r="F10" s="32">
        <v>40653.277699999999</v>
      </c>
      <c r="G10" s="32">
        <v>868196.45479999995</v>
      </c>
      <c r="H10" s="32">
        <v>4.4730472207076301E-2</v>
      </c>
    </row>
    <row r="11" spans="1:8" ht="14.25" x14ac:dyDescent="0.2">
      <c r="A11" s="32">
        <v>10</v>
      </c>
      <c r="B11" s="33">
        <v>22</v>
      </c>
      <c r="C11" s="32">
        <v>28749.871999999999</v>
      </c>
      <c r="D11" s="32">
        <v>495051.03935726499</v>
      </c>
      <c r="E11" s="32">
        <v>428689.063854701</v>
      </c>
      <c r="F11" s="32">
        <v>66361.975502564106</v>
      </c>
      <c r="G11" s="32">
        <v>428689.063854701</v>
      </c>
      <c r="H11" s="32">
        <v>0.13405077502457799</v>
      </c>
    </row>
    <row r="12" spans="1:8" ht="14.25" x14ac:dyDescent="0.2">
      <c r="A12" s="32">
        <v>11</v>
      </c>
      <c r="B12" s="33">
        <v>23</v>
      </c>
      <c r="C12" s="32">
        <v>197397.75</v>
      </c>
      <c r="D12" s="32">
        <v>1565811.61458376</v>
      </c>
      <c r="E12" s="32">
        <v>1326199.6699794901</v>
      </c>
      <c r="F12" s="32">
        <v>239611.944604274</v>
      </c>
      <c r="G12" s="32">
        <v>1326199.6699794901</v>
      </c>
      <c r="H12" s="32">
        <v>0.153027313357852</v>
      </c>
    </row>
    <row r="13" spans="1:8" ht="14.25" x14ac:dyDescent="0.2">
      <c r="A13" s="32">
        <v>12</v>
      </c>
      <c r="B13" s="33">
        <v>24</v>
      </c>
      <c r="C13" s="32">
        <v>20947.812000000002</v>
      </c>
      <c r="D13" s="32">
        <v>584227.78433418798</v>
      </c>
      <c r="E13" s="32">
        <v>552217.64252136799</v>
      </c>
      <c r="F13" s="32">
        <v>32010.1418128205</v>
      </c>
      <c r="G13" s="32">
        <v>552217.64252136799</v>
      </c>
      <c r="H13" s="32">
        <v>5.4790516081498403E-2</v>
      </c>
    </row>
    <row r="14" spans="1:8" ht="14.25" x14ac:dyDescent="0.2">
      <c r="A14" s="32">
        <v>13</v>
      </c>
      <c r="B14" s="33">
        <v>25</v>
      </c>
      <c r="C14" s="32">
        <v>89630</v>
      </c>
      <c r="D14" s="32">
        <v>1257135.1772</v>
      </c>
      <c r="E14" s="32">
        <v>1205075.621</v>
      </c>
      <c r="F14" s="32">
        <v>52059.556199999999</v>
      </c>
      <c r="G14" s="32">
        <v>1205075.621</v>
      </c>
      <c r="H14" s="32">
        <v>4.1411263596927997E-2</v>
      </c>
    </row>
    <row r="15" spans="1:8" ht="14.25" x14ac:dyDescent="0.2">
      <c r="A15" s="32">
        <v>14</v>
      </c>
      <c r="B15" s="33">
        <v>26</v>
      </c>
      <c r="C15" s="32">
        <v>101912</v>
      </c>
      <c r="D15" s="32">
        <v>438929.24185190198</v>
      </c>
      <c r="E15" s="32">
        <v>414317.62818892702</v>
      </c>
      <c r="F15" s="32">
        <v>24611.6136629756</v>
      </c>
      <c r="G15" s="32">
        <v>414317.62818892702</v>
      </c>
      <c r="H15" s="32">
        <v>5.6071938973889797E-2</v>
      </c>
    </row>
    <row r="16" spans="1:8" ht="14.25" x14ac:dyDescent="0.2">
      <c r="A16" s="32">
        <v>15</v>
      </c>
      <c r="B16" s="33">
        <v>27</v>
      </c>
      <c r="C16" s="32">
        <v>157405.09700000001</v>
      </c>
      <c r="D16" s="32">
        <v>1064704.36993333</v>
      </c>
      <c r="E16" s="32">
        <v>958955.33120000002</v>
      </c>
      <c r="F16" s="32">
        <v>105749.038733333</v>
      </c>
      <c r="G16" s="32">
        <v>958955.33120000002</v>
      </c>
      <c r="H16" s="32">
        <v>9.9322442660731106E-2</v>
      </c>
    </row>
    <row r="17" spans="1:8" ht="14.25" x14ac:dyDescent="0.2">
      <c r="A17" s="32">
        <v>16</v>
      </c>
      <c r="B17" s="33">
        <v>29</v>
      </c>
      <c r="C17" s="32">
        <v>204600</v>
      </c>
      <c r="D17" s="32">
        <v>2656496.1894692299</v>
      </c>
      <c r="E17" s="32">
        <v>2425268.1045897398</v>
      </c>
      <c r="F17" s="32">
        <v>231228.084879487</v>
      </c>
      <c r="G17" s="32">
        <v>2425268.1045897398</v>
      </c>
      <c r="H17" s="32">
        <v>8.7042505762331496E-2</v>
      </c>
    </row>
    <row r="18" spans="1:8" ht="14.25" x14ac:dyDescent="0.2">
      <c r="A18" s="32">
        <v>17</v>
      </c>
      <c r="B18" s="33">
        <v>31</v>
      </c>
      <c r="C18" s="32">
        <v>34004.385000000002</v>
      </c>
      <c r="D18" s="32">
        <v>281688.03338450898</v>
      </c>
      <c r="E18" s="32">
        <v>233747.832881321</v>
      </c>
      <c r="F18" s="32">
        <v>47940.200503188396</v>
      </c>
      <c r="G18" s="32">
        <v>233747.832881321</v>
      </c>
      <c r="H18" s="32">
        <v>0.17018898505265601</v>
      </c>
    </row>
    <row r="19" spans="1:8" ht="14.25" x14ac:dyDescent="0.2">
      <c r="A19" s="32">
        <v>18</v>
      </c>
      <c r="B19" s="33">
        <v>32</v>
      </c>
      <c r="C19" s="32">
        <v>18811.473999999998</v>
      </c>
      <c r="D19" s="32">
        <v>312640.87231864501</v>
      </c>
      <c r="E19" s="32">
        <v>290384.78231974097</v>
      </c>
      <c r="F19" s="32">
        <v>22256.0899989032</v>
      </c>
      <c r="G19" s="32">
        <v>290384.78231974097</v>
      </c>
      <c r="H19" s="32">
        <v>7.1187397328586505E-2</v>
      </c>
    </row>
    <row r="20" spans="1:8" ht="14.25" x14ac:dyDescent="0.2">
      <c r="A20" s="32">
        <v>19</v>
      </c>
      <c r="B20" s="33">
        <v>33</v>
      </c>
      <c r="C20" s="32">
        <v>30494.437999999998</v>
      </c>
      <c r="D20" s="32">
        <v>495785.54227911698</v>
      </c>
      <c r="E20" s="32">
        <v>399534.73638178798</v>
      </c>
      <c r="F20" s="32">
        <v>96250.805897328799</v>
      </c>
      <c r="G20" s="32">
        <v>399534.73638178798</v>
      </c>
      <c r="H20" s="32">
        <v>0.19413798444961899</v>
      </c>
    </row>
    <row r="21" spans="1:8" ht="14.25" x14ac:dyDescent="0.2">
      <c r="A21" s="32">
        <v>20</v>
      </c>
      <c r="B21" s="33">
        <v>34</v>
      </c>
      <c r="C21" s="32">
        <v>47408.224999999999</v>
      </c>
      <c r="D21" s="32">
        <v>237017.69703322701</v>
      </c>
      <c r="E21" s="32">
        <v>163334.36042389501</v>
      </c>
      <c r="F21" s="32">
        <v>73683.336609331993</v>
      </c>
      <c r="G21" s="32">
        <v>163334.36042389501</v>
      </c>
      <c r="H21" s="32">
        <v>0.310876940969527</v>
      </c>
    </row>
    <row r="22" spans="1:8" ht="14.25" x14ac:dyDescent="0.2">
      <c r="A22" s="32">
        <v>21</v>
      </c>
      <c r="B22" s="33">
        <v>35</v>
      </c>
      <c r="C22" s="32">
        <v>53026.864999999998</v>
      </c>
      <c r="D22" s="32">
        <v>1220253.8093566401</v>
      </c>
      <c r="E22" s="32">
        <v>1213934.9877973499</v>
      </c>
      <c r="F22" s="32">
        <v>6318.8215592920396</v>
      </c>
      <c r="G22" s="32">
        <v>1213934.9877973499</v>
      </c>
      <c r="H22" s="32">
        <v>5.1782846411465404E-3</v>
      </c>
    </row>
    <row r="23" spans="1:8" ht="14.25" x14ac:dyDescent="0.2">
      <c r="A23" s="32">
        <v>22</v>
      </c>
      <c r="B23" s="33">
        <v>36</v>
      </c>
      <c r="C23" s="32">
        <v>174171.905</v>
      </c>
      <c r="D23" s="32">
        <v>831015.76228318596</v>
      </c>
      <c r="E23" s="32">
        <v>746185.48784735997</v>
      </c>
      <c r="F23" s="32">
        <v>84830.274435826199</v>
      </c>
      <c r="G23" s="32">
        <v>746185.48784735997</v>
      </c>
      <c r="H23" s="32">
        <v>0.102080223126885</v>
      </c>
    </row>
    <row r="24" spans="1:8" ht="14.25" x14ac:dyDescent="0.2">
      <c r="A24" s="32">
        <v>23</v>
      </c>
      <c r="B24" s="33">
        <v>37</v>
      </c>
      <c r="C24" s="32">
        <v>130031.12</v>
      </c>
      <c r="D24" s="32">
        <v>1031408.48173717</v>
      </c>
      <c r="E24" s="32">
        <v>941110.48772321898</v>
      </c>
      <c r="F24" s="32">
        <v>90297.994013948803</v>
      </c>
      <c r="G24" s="32">
        <v>941110.48772321898</v>
      </c>
      <c r="H24" s="32">
        <v>8.7548236816768099E-2</v>
      </c>
    </row>
    <row r="25" spans="1:8" ht="14.25" x14ac:dyDescent="0.2">
      <c r="A25" s="32">
        <v>24</v>
      </c>
      <c r="B25" s="33">
        <v>38</v>
      </c>
      <c r="C25" s="32">
        <v>206458.65</v>
      </c>
      <c r="D25" s="32">
        <v>978927.17980000004</v>
      </c>
      <c r="E25" s="32">
        <v>969583.37040000001</v>
      </c>
      <c r="F25" s="32">
        <v>9343.8094000000001</v>
      </c>
      <c r="G25" s="32">
        <v>969583.37040000001</v>
      </c>
      <c r="H25" s="32">
        <v>9.5449483810521908E-3</v>
      </c>
    </row>
    <row r="26" spans="1:8" ht="14.25" x14ac:dyDescent="0.2">
      <c r="A26" s="32">
        <v>25</v>
      </c>
      <c r="B26" s="33">
        <v>39</v>
      </c>
      <c r="C26" s="32">
        <v>119689.659</v>
      </c>
      <c r="D26" s="32">
        <v>129436.822528515</v>
      </c>
      <c r="E26" s="32">
        <v>99130.040552021397</v>
      </c>
      <c r="F26" s="32">
        <v>30306.781976493799</v>
      </c>
      <c r="G26" s="32">
        <v>99130.040552021397</v>
      </c>
      <c r="H26" s="32">
        <v>0.23414343294634901</v>
      </c>
    </row>
    <row r="27" spans="1:8" ht="14.25" x14ac:dyDescent="0.2">
      <c r="A27" s="32">
        <v>26</v>
      </c>
      <c r="B27" s="33">
        <v>40</v>
      </c>
      <c r="C27" s="32">
        <v>1</v>
      </c>
      <c r="D27" s="32">
        <v>2.2124000000000001</v>
      </c>
      <c r="E27" s="32">
        <v>2.2124000000000001</v>
      </c>
      <c r="F27" s="32">
        <v>0</v>
      </c>
      <c r="G27" s="32">
        <v>2.2124000000000001</v>
      </c>
      <c r="H27" s="32">
        <v>0</v>
      </c>
    </row>
    <row r="28" spans="1:8" ht="14.25" x14ac:dyDescent="0.2">
      <c r="A28" s="32">
        <v>27</v>
      </c>
      <c r="B28" s="33">
        <v>42</v>
      </c>
      <c r="C28" s="32">
        <v>9936.2279999999992</v>
      </c>
      <c r="D28" s="32">
        <v>180430.98480000001</v>
      </c>
      <c r="E28" s="32">
        <v>168092.99830000001</v>
      </c>
      <c r="F28" s="32">
        <v>12337.986500000001</v>
      </c>
      <c r="G28" s="32">
        <v>168092.99830000001</v>
      </c>
      <c r="H28" s="32">
        <v>6.8380641571491305E-2</v>
      </c>
    </row>
    <row r="29" spans="1:8" ht="14.25" x14ac:dyDescent="0.2">
      <c r="A29" s="32">
        <v>28</v>
      </c>
      <c r="B29" s="33">
        <v>75</v>
      </c>
      <c r="C29" s="32">
        <v>494</v>
      </c>
      <c r="D29" s="32">
        <v>283318.80341880303</v>
      </c>
      <c r="E29" s="32">
        <v>265585.27777777798</v>
      </c>
      <c r="F29" s="32">
        <v>17733.525641025601</v>
      </c>
      <c r="G29" s="32">
        <v>265585.27777777798</v>
      </c>
      <c r="H29" s="32">
        <v>6.2592123879656E-2</v>
      </c>
    </row>
    <row r="30" spans="1:8" ht="14.25" x14ac:dyDescent="0.2">
      <c r="A30" s="32">
        <v>29</v>
      </c>
      <c r="B30" s="33">
        <v>76</v>
      </c>
      <c r="C30" s="32">
        <v>4484</v>
      </c>
      <c r="D30" s="32">
        <v>875039.39955128205</v>
      </c>
      <c r="E30" s="32">
        <v>823170.00131367496</v>
      </c>
      <c r="F30" s="32">
        <v>51869.398237606802</v>
      </c>
      <c r="G30" s="32">
        <v>823170.00131367496</v>
      </c>
      <c r="H30" s="32">
        <v>5.9276643159388402E-2</v>
      </c>
    </row>
    <row r="31" spans="1:8" ht="14.25" x14ac:dyDescent="0.2">
      <c r="A31" s="32">
        <v>30</v>
      </c>
      <c r="B31" s="33">
        <v>99</v>
      </c>
      <c r="C31" s="32">
        <v>25</v>
      </c>
      <c r="D31" s="32">
        <v>5330.73489146056</v>
      </c>
      <c r="E31" s="32">
        <v>4684.0535511686003</v>
      </c>
      <c r="F31" s="32">
        <v>646.68134029196005</v>
      </c>
      <c r="G31" s="32">
        <v>4684.0535511686003</v>
      </c>
      <c r="H31" s="32">
        <v>0.121311855393127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Windows 用户</cp:lastModifiedBy>
  <dcterms:created xsi:type="dcterms:W3CDTF">2013-06-21T00:28:37Z</dcterms:created>
  <dcterms:modified xsi:type="dcterms:W3CDTF">2014-09-20T02:20:19Z</dcterms:modified>
</cp:coreProperties>
</file>