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<sst xmlns="http://schemas.openxmlformats.org/spreadsheetml/2006/main" count="116" uniqueCount="73">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</sst>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" sqref="C2:D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14894072.6228</v>
      </c>
      <c r="F3" s="25">
        <f>RA!I7</f>
        <v>1274080.9140999999</v>
      </c>
      <c r="G3" s="16">
        <f>E3-F3</f>
        <v>13619991.708699999</v>
      </c>
      <c r="H3" s="27">
        <f>RA!J7</f>
        <v>8.5542816015924608</v>
      </c>
      <c r="I3" s="20">
        <f>SUM(I4:I40)</f>
        <v>14894078.593001194</v>
      </c>
      <c r="J3" s="21">
        <f>SUM(J4:J40)</f>
        <v>13619992.051641336</v>
      </c>
      <c r="K3" s="22">
        <f>E3-I3</f>
        <v>-5.9702011942863464</v>
      </c>
      <c r="L3" s="22">
        <f>G3-J3</f>
        <v>-0.34294133633375168</v>
      </c>
    </row>
    <row r="4" spans="1:13" x14ac:dyDescent="0.15">
      <c r="A4" s="40">
        <f>RA!A8</f>
        <v>41907</v>
      </c>
      <c r="B4" s="12">
        <v>12</v>
      </c>
      <c r="C4" s="37" t="s">
        <v>6</v>
      </c>
      <c r="D4" s="37"/>
      <c r="E4" s="15">
        <f>VLOOKUP(C4,RA!B8:D39,3,0)</f>
        <v>569428.69310000003</v>
      </c>
      <c r="F4" s="25">
        <f>VLOOKUP(C4,RA!B8:I43,8,0)</f>
        <v>142869.29060000001</v>
      </c>
      <c r="G4" s="16">
        <f t="shared" ref="G4:G40" si="0">E4-F4</f>
        <v>426559.40250000003</v>
      </c>
      <c r="H4" s="27">
        <f>RA!J8</f>
        <v>25.089935286227298</v>
      </c>
      <c r="I4" s="20">
        <f>VLOOKUP(B4,RMS!B:D,3,FALSE)</f>
        <v>569429.435733333</v>
      </c>
      <c r="J4" s="21">
        <f>VLOOKUP(B4,RMS!B:E,4,FALSE)</f>
        <v>426559.40821709402</v>
      </c>
      <c r="K4" s="22">
        <f t="shared" ref="K4:K40" si="1">E4-I4</f>
        <v>-0.74263333296403289</v>
      </c>
      <c r="L4" s="22">
        <f t="shared" ref="L4:L40" si="2">G4-J4</f>
        <v>-5.7170939981006086E-3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VLOOKUP(C5,RA!B8:D40,3,0)</f>
        <v>72181.179099999994</v>
      </c>
      <c r="F5" s="25">
        <f>VLOOKUP(C5,RA!B9:I44,8,0)</f>
        <v>15884.200699999999</v>
      </c>
      <c r="G5" s="16">
        <f t="shared" si="0"/>
        <v>56296.978399999993</v>
      </c>
      <c r="H5" s="27">
        <f>RA!J9</f>
        <v>22.006014445945802</v>
      </c>
      <c r="I5" s="20">
        <f>VLOOKUP(B5,RMS!B:D,3,FALSE)</f>
        <v>72181.203112109506</v>
      </c>
      <c r="J5" s="21">
        <f>VLOOKUP(B5,RMS!B:E,4,FALSE)</f>
        <v>56297.001844754603</v>
      </c>
      <c r="K5" s="22">
        <f t="shared" si="1"/>
        <v>-2.4012109512113966E-2</v>
      </c>
      <c r="L5" s="22">
        <f t="shared" si="2"/>
        <v>-2.3444754609954543E-2</v>
      </c>
      <c r="M5" s="35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VLOOKUP(C6,RA!B10:D41,3,0)</f>
        <v>91959.297699999996</v>
      </c>
      <c r="F6" s="25">
        <f>VLOOKUP(C6,RA!B10:I45,8,0)</f>
        <v>23073.962800000001</v>
      </c>
      <c r="G6" s="16">
        <f t="shared" si="0"/>
        <v>68885.334899999987</v>
      </c>
      <c r="H6" s="27">
        <f>RA!J10</f>
        <v>25.0914952344183</v>
      </c>
      <c r="I6" s="20">
        <f>VLOOKUP(B6,RMS!B:D,3,FALSE)</f>
        <v>91961.186325641</v>
      </c>
      <c r="J6" s="21">
        <f>VLOOKUP(B6,RMS!B:E,4,FALSE)</f>
        <v>68885.335035042706</v>
      </c>
      <c r="K6" s="22">
        <f t="shared" si="1"/>
        <v>-1.8886256410041824</v>
      </c>
      <c r="L6" s="22">
        <f t="shared" si="2"/>
        <v>-1.3504271919373423E-4</v>
      </c>
      <c r="M6" s="35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VLOOKUP(C7,RA!B10:D42,3,0)</f>
        <v>41026.975400000003</v>
      </c>
      <c r="F7" s="25">
        <f>VLOOKUP(C7,RA!B11:I46,8,0)</f>
        <v>9123.6070999999993</v>
      </c>
      <c r="G7" s="16">
        <f t="shared" si="0"/>
        <v>31903.368300000002</v>
      </c>
      <c r="H7" s="27">
        <f>RA!J11</f>
        <v>22.238069004716301</v>
      </c>
      <c r="I7" s="20">
        <f>VLOOKUP(B7,RMS!B:D,3,FALSE)</f>
        <v>41027.014555555601</v>
      </c>
      <c r="J7" s="21">
        <f>VLOOKUP(B7,RMS!B:E,4,FALSE)</f>
        <v>31903.368582906001</v>
      </c>
      <c r="K7" s="22">
        <f t="shared" si="1"/>
        <v>-3.9155555597972125E-2</v>
      </c>
      <c r="L7" s="22">
        <f t="shared" si="2"/>
        <v>-2.8290599948377348E-4</v>
      </c>
      <c r="M7" s="35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VLOOKUP(C8,RA!B12:D43,3,0)</f>
        <v>288960.66979999997</v>
      </c>
      <c r="F8" s="25">
        <f>VLOOKUP(C8,RA!B12:I47,8,0)</f>
        <v>28078.022300000001</v>
      </c>
      <c r="G8" s="16">
        <f t="shared" si="0"/>
        <v>260882.64749999996</v>
      </c>
      <c r="H8" s="27">
        <f>RA!J12</f>
        <v>9.7169010299684704</v>
      </c>
      <c r="I8" s="20">
        <f>VLOOKUP(B8,RMS!B:D,3,FALSE)</f>
        <v>288960.90637350403</v>
      </c>
      <c r="J8" s="21">
        <f>VLOOKUP(B8,RMS!B:E,4,FALSE)</f>
        <v>260882.63593846199</v>
      </c>
      <c r="K8" s="22">
        <f t="shared" si="1"/>
        <v>-0.23657350405119359</v>
      </c>
      <c r="L8" s="22">
        <f t="shared" si="2"/>
        <v>1.1561537976376712E-2</v>
      </c>
      <c r="M8" s="35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VLOOKUP(C9,RA!B12:D44,3,0)</f>
        <v>229586.6783</v>
      </c>
      <c r="F9" s="25">
        <f>VLOOKUP(C9,RA!B13:I48,8,0)</f>
        <v>60676.163500000002</v>
      </c>
      <c r="G9" s="16">
        <f t="shared" si="0"/>
        <v>168910.5148</v>
      </c>
      <c r="H9" s="27">
        <f>RA!J13</f>
        <v>26.428433892281301</v>
      </c>
      <c r="I9" s="20">
        <f>VLOOKUP(B9,RMS!B:D,3,FALSE)</f>
        <v>229586.91396666699</v>
      </c>
      <c r="J9" s="21">
        <f>VLOOKUP(B9,RMS!B:E,4,FALSE)</f>
        <v>168910.51445811999</v>
      </c>
      <c r="K9" s="22">
        <f t="shared" si="1"/>
        <v>-0.23566666699480265</v>
      </c>
      <c r="L9" s="22">
        <f t="shared" si="2"/>
        <v>3.418800188228488E-4</v>
      </c>
      <c r="M9" s="35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VLOOKUP(C10,RA!B14:D45,3,0)</f>
        <v>138793.57</v>
      </c>
      <c r="F10" s="25">
        <f>VLOOKUP(C10,RA!B14:I49,8,0)</f>
        <v>28197.108</v>
      </c>
      <c r="G10" s="16">
        <f t="shared" si="0"/>
        <v>110596.462</v>
      </c>
      <c r="H10" s="27">
        <f>RA!J14</f>
        <v>20.315860453766</v>
      </c>
      <c r="I10" s="20">
        <f>VLOOKUP(B10,RMS!B:D,3,FALSE)</f>
        <v>138793.59765213699</v>
      </c>
      <c r="J10" s="21">
        <f>VLOOKUP(B10,RMS!B:E,4,FALSE)</f>
        <v>110596.464636752</v>
      </c>
      <c r="K10" s="22">
        <f t="shared" si="1"/>
        <v>-2.7652136981487274E-2</v>
      </c>
      <c r="L10" s="22">
        <f t="shared" si="2"/>
        <v>-2.6367520040366799E-3</v>
      </c>
      <c r="M10" s="35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VLOOKUP(C11,RA!B14:D46,3,0)</f>
        <v>77474.551900000006</v>
      </c>
      <c r="F11" s="25">
        <f>VLOOKUP(C11,RA!B15:I50,8,0)</f>
        <v>12009.036099999999</v>
      </c>
      <c r="G11" s="16">
        <f t="shared" si="0"/>
        <v>65465.515800000008</v>
      </c>
      <c r="H11" s="27">
        <f>RA!J15</f>
        <v>15.500620275288099</v>
      </c>
      <c r="I11" s="20">
        <f>VLOOKUP(B11,RMS!B:D,3,FALSE)</f>
        <v>77474.637908546996</v>
      </c>
      <c r="J11" s="21">
        <f>VLOOKUP(B11,RMS!B:E,4,FALSE)</f>
        <v>65465.516695726503</v>
      </c>
      <c r="K11" s="22">
        <f t="shared" si="1"/>
        <v>-8.6008546990342438E-2</v>
      </c>
      <c r="L11" s="22">
        <f t="shared" si="2"/>
        <v>-8.9572649449110031E-4</v>
      </c>
      <c r="M11" s="35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VLOOKUP(C12,RA!B16:D47,3,0)</f>
        <v>755528.42960000003</v>
      </c>
      <c r="F12" s="25">
        <f>VLOOKUP(C12,RA!B16:I51,8,0)</f>
        <v>34134.196300000003</v>
      </c>
      <c r="G12" s="16">
        <f t="shared" si="0"/>
        <v>721394.23330000008</v>
      </c>
      <c r="H12" s="27">
        <f>RA!J16</f>
        <v>4.5179234774886901</v>
      </c>
      <c r="I12" s="20">
        <f>VLOOKUP(B12,RMS!B:D,3,FALSE)</f>
        <v>755528.07339999999</v>
      </c>
      <c r="J12" s="21">
        <f>VLOOKUP(B12,RMS!B:E,4,FALSE)</f>
        <v>721394.23329999996</v>
      </c>
      <c r="K12" s="22">
        <f t="shared" si="1"/>
        <v>0.35620000003837049</v>
      </c>
      <c r="L12" s="22">
        <f t="shared" si="2"/>
        <v>0</v>
      </c>
      <c r="M12" s="35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VLOOKUP(C13,RA!B16:D48,3,0)</f>
        <v>409585.25390000001</v>
      </c>
      <c r="F13" s="25">
        <f>VLOOKUP(C13,RA!B17:I52,8,0)</f>
        <v>50087.870999999999</v>
      </c>
      <c r="G13" s="16">
        <f t="shared" si="0"/>
        <v>359497.38290000003</v>
      </c>
      <c r="H13" s="27">
        <f>RA!J17</f>
        <v>12.2289243870652</v>
      </c>
      <c r="I13" s="20">
        <f>VLOOKUP(B13,RMS!B:D,3,FALSE)</f>
        <v>409585.33935384598</v>
      </c>
      <c r="J13" s="21">
        <f>VLOOKUP(B13,RMS!B:E,4,FALSE)</f>
        <v>359497.382830769</v>
      </c>
      <c r="K13" s="22">
        <f t="shared" si="1"/>
        <v>-8.5453845968004316E-2</v>
      </c>
      <c r="L13" s="22">
        <f t="shared" si="2"/>
        <v>6.9231027737259865E-5</v>
      </c>
      <c r="M13" s="35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VLOOKUP(C14,RA!B18:D49,3,0)</f>
        <v>1225226.1967</v>
      </c>
      <c r="F14" s="25">
        <f>VLOOKUP(C14,RA!B18:I53,8,0)</f>
        <v>163767.96979999999</v>
      </c>
      <c r="G14" s="16">
        <f t="shared" si="0"/>
        <v>1061458.2268999999</v>
      </c>
      <c r="H14" s="27">
        <f>RA!J18</f>
        <v>13.3663457605697</v>
      </c>
      <c r="I14" s="20">
        <f>VLOOKUP(B14,RMS!B:D,3,FALSE)</f>
        <v>1225226.46265385</v>
      </c>
      <c r="J14" s="21">
        <f>VLOOKUP(B14,RMS!B:E,4,FALSE)</f>
        <v>1061458.2247846201</v>
      </c>
      <c r="K14" s="22">
        <f t="shared" si="1"/>
        <v>-0.26595385000109673</v>
      </c>
      <c r="L14" s="22">
        <f t="shared" si="2"/>
        <v>2.115379786118865E-3</v>
      </c>
      <c r="M14" s="35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VLOOKUP(C15,RA!B18:D50,3,0)</f>
        <v>545101.99470000004</v>
      </c>
      <c r="F15" s="25">
        <f>VLOOKUP(C15,RA!B19:I54,8,0)</f>
        <v>28058.732800000002</v>
      </c>
      <c r="G15" s="16">
        <f t="shared" si="0"/>
        <v>517043.26190000004</v>
      </c>
      <c r="H15" s="27">
        <f>RA!J19</f>
        <v>5.1474280176579201</v>
      </c>
      <c r="I15" s="20">
        <f>VLOOKUP(B15,RMS!B:D,3,FALSE)</f>
        <v>545102.23773162405</v>
      </c>
      <c r="J15" s="21">
        <f>VLOOKUP(B15,RMS!B:E,4,FALSE)</f>
        <v>517043.262283761</v>
      </c>
      <c r="K15" s="22">
        <f t="shared" si="1"/>
        <v>-0.24303162400610745</v>
      </c>
      <c r="L15" s="22">
        <f t="shared" si="2"/>
        <v>-3.8376095471903682E-4</v>
      </c>
      <c r="M15" s="35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VLOOKUP(C16,RA!B20:D51,3,0)</f>
        <v>1165689.5423000001</v>
      </c>
      <c r="F16" s="25">
        <f>VLOOKUP(C16,RA!B20:I55,8,0)</f>
        <v>30572.014999999999</v>
      </c>
      <c r="G16" s="16">
        <f t="shared" si="0"/>
        <v>1135117.5273000002</v>
      </c>
      <c r="H16" s="27">
        <f>RA!J20</f>
        <v>2.6226549943717399</v>
      </c>
      <c r="I16" s="20">
        <f>VLOOKUP(B16,RMS!B:D,3,FALSE)</f>
        <v>1165689.5488</v>
      </c>
      <c r="J16" s="21">
        <f>VLOOKUP(B16,RMS!B:E,4,FALSE)</f>
        <v>1135117.5273</v>
      </c>
      <c r="K16" s="22">
        <f t="shared" si="1"/>
        <v>-6.4999999012798071E-3</v>
      </c>
      <c r="L16" s="22">
        <f t="shared" si="2"/>
        <v>0</v>
      </c>
      <c r="M16" s="35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VLOOKUP(C17,RA!B20:D52,3,0)</f>
        <v>211516.0993</v>
      </c>
      <c r="F17" s="25">
        <f>VLOOKUP(C17,RA!B21:I56,8,0)</f>
        <v>-61106.293299999998</v>
      </c>
      <c r="G17" s="16">
        <f t="shared" si="0"/>
        <v>272622.39260000002</v>
      </c>
      <c r="H17" s="27">
        <f>RA!J21</f>
        <v>-28.889665374043702</v>
      </c>
      <c r="I17" s="20">
        <f>VLOOKUP(B17,RMS!B:D,3,FALSE)</f>
        <v>211516.41869848</v>
      </c>
      <c r="J17" s="21">
        <f>VLOOKUP(B17,RMS!B:E,4,FALSE)</f>
        <v>272622.39247386</v>
      </c>
      <c r="K17" s="22">
        <f t="shared" si="1"/>
        <v>-0.31939848000183702</v>
      </c>
      <c r="L17" s="22">
        <f t="shared" si="2"/>
        <v>1.261400175280869E-4</v>
      </c>
      <c r="M17" s="35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VLOOKUP(C18,RA!B22:D53,3,0)</f>
        <v>997006.63540000003</v>
      </c>
      <c r="F18" s="25">
        <f>VLOOKUP(C18,RA!B22:I57,8,0)</f>
        <v>79536.430200000003</v>
      </c>
      <c r="G18" s="16">
        <f t="shared" si="0"/>
        <v>917470.20519999997</v>
      </c>
      <c r="H18" s="27">
        <f>RA!J22</f>
        <v>7.9775226539079096</v>
      </c>
      <c r="I18" s="20">
        <f>VLOOKUP(B18,RMS!B:D,3,FALSE)</f>
        <v>997007.27373333299</v>
      </c>
      <c r="J18" s="21">
        <f>VLOOKUP(B18,RMS!B:E,4,FALSE)</f>
        <v>917470.20440000005</v>
      </c>
      <c r="K18" s="22">
        <f t="shared" si="1"/>
        <v>-0.63833333295769989</v>
      </c>
      <c r="L18" s="22">
        <f t="shared" si="2"/>
        <v>7.9999992158263922E-4</v>
      </c>
      <c r="M18" s="35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VLOOKUP(C19,RA!B22:D54,3,0)</f>
        <v>2519515.5205000001</v>
      </c>
      <c r="F19" s="25">
        <f>VLOOKUP(C19,RA!B23:I58,8,0)</f>
        <v>148240.92499999999</v>
      </c>
      <c r="G19" s="16">
        <f t="shared" si="0"/>
        <v>2371274.5955000003</v>
      </c>
      <c r="H19" s="27">
        <f>RA!J23</f>
        <v>5.8837075538467598</v>
      </c>
      <c r="I19" s="20">
        <f>VLOOKUP(B19,RMS!B:D,3,FALSE)</f>
        <v>2519517.0902188001</v>
      </c>
      <c r="J19" s="21">
        <f>VLOOKUP(B19,RMS!B:E,4,FALSE)</f>
        <v>2371274.6271333299</v>
      </c>
      <c r="K19" s="22">
        <f t="shared" si="1"/>
        <v>-1.5697188000194728</v>
      </c>
      <c r="L19" s="22">
        <f t="shared" si="2"/>
        <v>-3.1633329577744007E-2</v>
      </c>
      <c r="M19" s="35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VLOOKUP(C20,RA!B24:D55,3,0)</f>
        <v>225837.21410000001</v>
      </c>
      <c r="F20" s="25">
        <f>VLOOKUP(C20,RA!B24:I59,8,0)</f>
        <v>42664.560599999997</v>
      </c>
      <c r="G20" s="16">
        <f t="shared" si="0"/>
        <v>183172.65350000001</v>
      </c>
      <c r="H20" s="27">
        <f>RA!J24</f>
        <v>18.891731714821901</v>
      </c>
      <c r="I20" s="20">
        <f>VLOOKUP(B20,RMS!B:D,3,FALSE)</f>
        <v>225837.17602558801</v>
      </c>
      <c r="J20" s="21">
        <f>VLOOKUP(B20,RMS!B:E,4,FALSE)</f>
        <v>183172.64981651399</v>
      </c>
      <c r="K20" s="22">
        <f t="shared" si="1"/>
        <v>3.8074412004789338E-2</v>
      </c>
      <c r="L20" s="22">
        <f t="shared" si="2"/>
        <v>3.6834860220551491E-3</v>
      </c>
      <c r="M20" s="35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VLOOKUP(C21,RA!B24:D56,3,0)</f>
        <v>260580.67929999999</v>
      </c>
      <c r="F21" s="25">
        <f>VLOOKUP(C21,RA!B25:I60,8,0)</f>
        <v>22359.621800000001</v>
      </c>
      <c r="G21" s="16">
        <f t="shared" si="0"/>
        <v>238221.0575</v>
      </c>
      <c r="H21" s="27">
        <f>RA!J25</f>
        <v>8.5806905792343606</v>
      </c>
      <c r="I21" s="20">
        <f>VLOOKUP(B21,RMS!B:D,3,FALSE)</f>
        <v>260580.68571220001</v>
      </c>
      <c r="J21" s="21">
        <f>VLOOKUP(B21,RMS!B:E,4,FALSE)</f>
        <v>238221.06649093199</v>
      </c>
      <c r="K21" s="22">
        <f t="shared" si="1"/>
        <v>-6.4122000185307115E-3</v>
      </c>
      <c r="L21" s="22">
        <f t="shared" si="2"/>
        <v>-8.9909319940488786E-3</v>
      </c>
      <c r="M21" s="35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VLOOKUP(C22,RA!B26:D57,3,0)</f>
        <v>443407.01539999997</v>
      </c>
      <c r="F22" s="25">
        <f>VLOOKUP(C22,RA!B26:I61,8,0)</f>
        <v>101518.2632</v>
      </c>
      <c r="G22" s="16">
        <f t="shared" si="0"/>
        <v>341888.75219999999</v>
      </c>
      <c r="H22" s="27">
        <f>RA!J26</f>
        <v>22.89505119995</v>
      </c>
      <c r="I22" s="20">
        <f>VLOOKUP(B22,RMS!B:D,3,FALSE)</f>
        <v>443407.01749688399</v>
      </c>
      <c r="J22" s="21">
        <f>VLOOKUP(B22,RMS!B:E,4,FALSE)</f>
        <v>341888.75150412001</v>
      </c>
      <c r="K22" s="22">
        <f t="shared" si="1"/>
        <v>-2.0968840108253062E-3</v>
      </c>
      <c r="L22" s="22">
        <f t="shared" si="2"/>
        <v>6.9587997859343886E-4</v>
      </c>
      <c r="M22" s="35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VLOOKUP(C23,RA!B26:D58,3,0)</f>
        <v>191080.41399999999</v>
      </c>
      <c r="F23" s="25">
        <f>VLOOKUP(C23,RA!B27:I62,8,0)</f>
        <v>61373.186600000001</v>
      </c>
      <c r="G23" s="16">
        <f t="shared" si="0"/>
        <v>129707.22739999999</v>
      </c>
      <c r="H23" s="27">
        <f>RA!J27</f>
        <v>32.119035810755598</v>
      </c>
      <c r="I23" s="20">
        <f>VLOOKUP(B23,RMS!B:D,3,FALSE)</f>
        <v>191080.369745095</v>
      </c>
      <c r="J23" s="21">
        <f>VLOOKUP(B23,RMS!B:E,4,FALSE)</f>
        <v>129707.239259583</v>
      </c>
      <c r="K23" s="22">
        <f t="shared" si="1"/>
        <v>4.4254904991248623E-2</v>
      </c>
      <c r="L23" s="22">
        <f t="shared" si="2"/>
        <v>-1.1859583013574593E-2</v>
      </c>
      <c r="M23" s="35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VLOOKUP(C24,RA!B28:D59,3,0)</f>
        <v>907413.04480000003</v>
      </c>
      <c r="F24" s="25">
        <f>VLOOKUP(C24,RA!B28:I63,8,0)</f>
        <v>33215.333500000001</v>
      </c>
      <c r="G24" s="16">
        <f t="shared" si="0"/>
        <v>874197.71130000008</v>
      </c>
      <c r="H24" s="27">
        <f>RA!J28</f>
        <v>3.6604425834897398</v>
      </c>
      <c r="I24" s="20">
        <f>VLOOKUP(B24,RMS!B:D,3,FALSE)</f>
        <v>907413.03930088505</v>
      </c>
      <c r="J24" s="21">
        <f>VLOOKUP(B24,RMS!B:E,4,FALSE)</f>
        <v>874197.70989734505</v>
      </c>
      <c r="K24" s="22">
        <f t="shared" si="1"/>
        <v>5.4991149809211493E-3</v>
      </c>
      <c r="L24" s="22">
        <f t="shared" si="2"/>
        <v>1.4026550343260169E-3</v>
      </c>
      <c r="M24" s="35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VLOOKUP(C25,RA!B28:D60,3,0)</f>
        <v>716169.76919999998</v>
      </c>
      <c r="F25" s="25">
        <f>VLOOKUP(C25,RA!B29:I64,8,0)</f>
        <v>83265.559899999993</v>
      </c>
      <c r="G25" s="16">
        <f t="shared" si="0"/>
        <v>632904.20929999999</v>
      </c>
      <c r="H25" s="27">
        <f>RA!J29</f>
        <v>11.6265114056702</v>
      </c>
      <c r="I25" s="20">
        <f>VLOOKUP(B25,RMS!B:D,3,FALSE)</f>
        <v>716169.76613982301</v>
      </c>
      <c r="J25" s="21">
        <f>VLOOKUP(B25,RMS!B:E,4,FALSE)</f>
        <v>632904.20029435796</v>
      </c>
      <c r="K25" s="22">
        <f t="shared" si="1"/>
        <v>3.0601769685745239E-3</v>
      </c>
      <c r="L25" s="22">
        <f t="shared" si="2"/>
        <v>9.0056420303881168E-3</v>
      </c>
      <c r="M25" s="35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VLOOKUP(C26,RA!B30:D61,3,0)</f>
        <v>945079.07739999995</v>
      </c>
      <c r="F26" s="25">
        <f>VLOOKUP(C26,RA!B30:I65,8,0)</f>
        <v>113752.04549999999</v>
      </c>
      <c r="G26" s="16">
        <f t="shared" si="0"/>
        <v>831327.03189999994</v>
      </c>
      <c r="H26" s="27">
        <f>RA!J30</f>
        <v>12.036246301520301</v>
      </c>
      <c r="I26" s="20">
        <f>VLOOKUP(B26,RMS!B:D,3,FALSE)</f>
        <v>945079.08341946895</v>
      </c>
      <c r="J26" s="21">
        <f>VLOOKUP(B26,RMS!B:E,4,FALSE)</f>
        <v>831327.04061590496</v>
      </c>
      <c r="K26" s="22">
        <f t="shared" si="1"/>
        <v>-6.0194690013304353E-3</v>
      </c>
      <c r="L26" s="22">
        <f t="shared" si="2"/>
        <v>-8.7159050162881613E-3</v>
      </c>
      <c r="M26" s="35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VLOOKUP(C27,RA!B30:D62,3,0)</f>
        <v>1140062.2433</v>
      </c>
      <c r="F27" s="25">
        <f>VLOOKUP(C27,RA!B31:I66,8,0)</f>
        <v>-49526.886899999998</v>
      </c>
      <c r="G27" s="16">
        <f t="shared" si="0"/>
        <v>1189589.1302</v>
      </c>
      <c r="H27" s="27">
        <f>RA!J31</f>
        <v>-4.3442265710546204</v>
      </c>
      <c r="I27" s="20">
        <f>VLOOKUP(B27,RMS!B:D,3,FALSE)</f>
        <v>1140062.3137999999</v>
      </c>
      <c r="J27" s="21">
        <f>VLOOKUP(B27,RMS!B:E,4,FALSE)</f>
        <v>1189589.4114000001</v>
      </c>
      <c r="K27" s="22">
        <f t="shared" si="1"/>
        <v>-7.0499999914318323E-2</v>
      </c>
      <c r="L27" s="22">
        <f t="shared" si="2"/>
        <v>-0.28120000008493662</v>
      </c>
      <c r="M27" s="35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VLOOKUP(C28,RA!B32:D63,3,0)</f>
        <v>100936.96950000001</v>
      </c>
      <c r="F28" s="25">
        <f>VLOOKUP(C28,RA!B32:I67,8,0)</f>
        <v>27697.9725</v>
      </c>
      <c r="G28" s="16">
        <f t="shared" si="0"/>
        <v>73238.997000000003</v>
      </c>
      <c r="H28" s="27">
        <f>RA!J32</f>
        <v>27.440860011157799</v>
      </c>
      <c r="I28" s="20">
        <f>VLOOKUP(B28,RMS!B:D,3,FALSE)</f>
        <v>100936.90258972099</v>
      </c>
      <c r="J28" s="21">
        <f>VLOOKUP(B28,RMS!B:E,4,FALSE)</f>
        <v>73238.996773458901</v>
      </c>
      <c r="K28" s="22">
        <f t="shared" si="1"/>
        <v>6.6910279012518004E-2</v>
      </c>
      <c r="L28" s="22">
        <f t="shared" si="2"/>
        <v>2.2654110216535628E-4</v>
      </c>
      <c r="M28" s="35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0"/>
      <c r="B30" s="12">
        <v>41</v>
      </c>
      <c r="C30" s="37" t="s">
        <v>36</v>
      </c>
      <c r="D30" s="37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0"/>
      <c r="B31" s="12">
        <v>42</v>
      </c>
      <c r="C31" s="37" t="s">
        <v>32</v>
      </c>
      <c r="D31" s="37"/>
      <c r="E31" s="15">
        <f>VLOOKUP(C31,RA!B34:D66,3,0)</f>
        <v>157477.32620000001</v>
      </c>
      <c r="F31" s="25">
        <f>VLOOKUP(C31,RA!B35:I70,8,0)</f>
        <v>13742.981</v>
      </c>
      <c r="G31" s="16">
        <f t="shared" si="0"/>
        <v>143734.34520000001</v>
      </c>
      <c r="H31" s="27">
        <f>RA!J35</f>
        <v>8.7269585607175504</v>
      </c>
      <c r="I31" s="20">
        <f>VLOOKUP(B31,RMS!B:D,3,FALSE)</f>
        <v>157477.32550000001</v>
      </c>
      <c r="J31" s="21">
        <f>VLOOKUP(B31,RMS!B:E,4,FALSE)</f>
        <v>143734.33900000001</v>
      </c>
      <c r="K31" s="22">
        <f t="shared" si="1"/>
        <v>7.0000000414438546E-4</v>
      </c>
      <c r="L31" s="22">
        <f t="shared" si="2"/>
        <v>6.2000000034458935E-3</v>
      </c>
      <c r="M31" s="35"/>
    </row>
    <row r="32" spans="1:13" x14ac:dyDescent="0.15">
      <c r="A32" s="40"/>
      <c r="B32" s="12">
        <v>71</v>
      </c>
      <c r="C32" s="37" t="s">
        <v>37</v>
      </c>
      <c r="D32" s="37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0"/>
      <c r="B33" s="12">
        <v>72</v>
      </c>
      <c r="C33" s="37" t="s">
        <v>38</v>
      </c>
      <c r="D33" s="37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0"/>
      <c r="B34" s="12">
        <v>73</v>
      </c>
      <c r="C34" s="37" t="s">
        <v>39</v>
      </c>
      <c r="D34" s="37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0"/>
      <c r="B35" s="12">
        <v>75</v>
      </c>
      <c r="C35" s="37" t="s">
        <v>33</v>
      </c>
      <c r="D35" s="37"/>
      <c r="E35" s="15">
        <f>VLOOKUP(C35,RA!B8:D70,3,0)</f>
        <v>160649.57320000001</v>
      </c>
      <c r="F35" s="25">
        <f>VLOOKUP(C35,RA!B8:I74,8,0)</f>
        <v>8834.8696</v>
      </c>
      <c r="G35" s="16">
        <f t="shared" si="0"/>
        <v>151814.70360000001</v>
      </c>
      <c r="H35" s="27">
        <f>RA!J39</f>
        <v>5.49946658681817</v>
      </c>
      <c r="I35" s="20">
        <f>VLOOKUP(B35,RMS!B:D,3,FALSE)</f>
        <v>160649.57264786301</v>
      </c>
      <c r="J35" s="21">
        <f>VLOOKUP(B35,RMS!B:E,4,FALSE)</f>
        <v>151814.70517264999</v>
      </c>
      <c r="K35" s="22">
        <f t="shared" si="1"/>
        <v>5.5213700397871435E-4</v>
      </c>
      <c r="L35" s="22">
        <f t="shared" si="2"/>
        <v>-1.5726499841548502E-3</v>
      </c>
      <c r="M35" s="35"/>
    </row>
    <row r="36" spans="1:13" x14ac:dyDescent="0.15">
      <c r="A36" s="40"/>
      <c r="B36" s="12">
        <v>76</v>
      </c>
      <c r="C36" s="37" t="s">
        <v>34</v>
      </c>
      <c r="D36" s="37"/>
      <c r="E36" s="15">
        <f>VLOOKUP(C36,RA!B8:D71,3,0)</f>
        <v>301393.7487</v>
      </c>
      <c r="F36" s="25">
        <f>VLOOKUP(C36,RA!B8:I75,8,0)</f>
        <v>21267.9519</v>
      </c>
      <c r="G36" s="16">
        <f t="shared" si="0"/>
        <v>280125.79680000001</v>
      </c>
      <c r="H36" s="27">
        <f>RA!J40</f>
        <v>7.0565338503983401</v>
      </c>
      <c r="I36" s="20">
        <f>VLOOKUP(B36,RMS!B:D,3,FALSE)</f>
        <v>301393.74059230799</v>
      </c>
      <c r="J36" s="21">
        <f>VLOOKUP(B36,RMS!B:E,4,FALSE)</f>
        <v>280125.79853931599</v>
      </c>
      <c r="K36" s="22">
        <f t="shared" si="1"/>
        <v>8.1076920032501221E-3</v>
      </c>
      <c r="L36" s="22">
        <f t="shared" si="2"/>
        <v>-1.7393159796483815E-3</v>
      </c>
      <c r="M36" s="35"/>
    </row>
    <row r="37" spans="1:13" x14ac:dyDescent="0.15">
      <c r="A37" s="40"/>
      <c r="B37" s="12">
        <v>77</v>
      </c>
      <c r="C37" s="37" t="s">
        <v>40</v>
      </c>
      <c r="D37" s="37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0"/>
      <c r="B38" s="12">
        <v>78</v>
      </c>
      <c r="C38" s="37" t="s">
        <v>41</v>
      </c>
      <c r="D38" s="37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0"/>
      <c r="B39" s="12">
        <v>9101</v>
      </c>
      <c r="C39" s="37" t="s">
        <v>72</v>
      </c>
      <c r="D39" s="37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0"/>
      <c r="B40" s="12">
        <v>99</v>
      </c>
      <c r="C40" s="37" t="s">
        <v>35</v>
      </c>
      <c r="D40" s="37"/>
      <c r="E40" s="15">
        <f>VLOOKUP(C40,RA!B8:D74,3,0)</f>
        <v>5404.26</v>
      </c>
      <c r="F40" s="25">
        <f>VLOOKUP(C40,RA!B8:I78,8,0)</f>
        <v>712.21699999999998</v>
      </c>
      <c r="G40" s="16">
        <f t="shared" si="0"/>
        <v>4692.0430000000006</v>
      </c>
      <c r="H40" s="27">
        <f>RA!J43</f>
        <v>0</v>
      </c>
      <c r="I40" s="20">
        <f>VLOOKUP(B40,RMS!B:D,3,FALSE)</f>
        <v>5404.25981393238</v>
      </c>
      <c r="J40" s="21">
        <f>VLOOKUP(B40,RMS!B:E,4,FALSE)</f>
        <v>4692.0429619544702</v>
      </c>
      <c r="K40" s="22">
        <f t="shared" si="1"/>
        <v>1.8606762023409829E-4</v>
      </c>
      <c r="L40" s="22">
        <f t="shared" si="2"/>
        <v>3.8045530345698353E-5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5" t="s">
        <v>47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5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6" t="s">
        <v>48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4"/>
      <c r="W4" s="45"/>
    </row>
    <row r="5" spans="1:23" ht="15" thickTop="1" thickBot="1" x14ac:dyDescent="0.25">
      <c r="A5" s="57"/>
      <c r="B5" s="58"/>
      <c r="C5" s="59"/>
      <c r="D5" s="60" t="s">
        <v>0</v>
      </c>
      <c r="E5" s="60" t="s">
        <v>60</v>
      </c>
      <c r="F5" s="60" t="s">
        <v>61</v>
      </c>
      <c r="G5" s="60" t="s">
        <v>49</v>
      </c>
      <c r="H5" s="60" t="s">
        <v>50</v>
      </c>
      <c r="I5" s="60" t="s">
        <v>1</v>
      </c>
      <c r="J5" s="60" t="s">
        <v>2</v>
      </c>
      <c r="K5" s="60" t="s">
        <v>51</v>
      </c>
      <c r="L5" s="60" t="s">
        <v>52</v>
      </c>
      <c r="M5" s="60" t="s">
        <v>53</v>
      </c>
      <c r="N5" s="60" t="s">
        <v>54</v>
      </c>
      <c r="O5" s="60" t="s">
        <v>55</v>
      </c>
      <c r="P5" s="60" t="s">
        <v>62</v>
      </c>
      <c r="Q5" s="60" t="s">
        <v>63</v>
      </c>
      <c r="R5" s="60" t="s">
        <v>56</v>
      </c>
      <c r="S5" s="60" t="s">
        <v>57</v>
      </c>
      <c r="T5" s="60" t="s">
        <v>58</v>
      </c>
      <c r="U5" s="61" t="s">
        <v>59</v>
      </c>
      <c r="V5" s="54"/>
      <c r="W5" s="54"/>
    </row>
    <row r="6" spans="1:23" ht="14.25" thickBot="1" x14ac:dyDescent="0.2">
      <c r="A6" s="62" t="s">
        <v>3</v>
      </c>
      <c r="B6" s="46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8" t="s">
        <v>5</v>
      </c>
      <c r="B7" s="49"/>
      <c r="C7" s="50"/>
      <c r="D7" s="64">
        <v>14894072.6228</v>
      </c>
      <c r="E7" s="64">
        <v>20533037</v>
      </c>
      <c r="F7" s="65">
        <v>72.537114810634193</v>
      </c>
      <c r="G7" s="64">
        <v>13796282.9277</v>
      </c>
      <c r="H7" s="65">
        <v>7.9571410709175598</v>
      </c>
      <c r="I7" s="64">
        <v>1274080.9140999999</v>
      </c>
      <c r="J7" s="65">
        <v>8.5542816015924608</v>
      </c>
      <c r="K7" s="64">
        <v>1212057.2799</v>
      </c>
      <c r="L7" s="65">
        <v>8.7853901391544191</v>
      </c>
      <c r="M7" s="65">
        <v>5.1172197245593E-2</v>
      </c>
      <c r="N7" s="64">
        <v>479089475.2579</v>
      </c>
      <c r="O7" s="64">
        <v>5249413658.8809996</v>
      </c>
      <c r="P7" s="64">
        <v>875809</v>
      </c>
      <c r="Q7" s="64">
        <v>827459</v>
      </c>
      <c r="R7" s="65">
        <v>5.8431898136342797</v>
      </c>
      <c r="S7" s="64">
        <v>17.0060739531108</v>
      </c>
      <c r="T7" s="64">
        <v>16.1691353361315</v>
      </c>
      <c r="U7" s="66">
        <v>4.92140995791822</v>
      </c>
      <c r="V7" s="54"/>
      <c r="W7" s="54"/>
    </row>
    <row r="8" spans="1:23" ht="14.25" thickBot="1" x14ac:dyDescent="0.2">
      <c r="A8" s="51">
        <v>41907</v>
      </c>
      <c r="B8" s="41" t="s">
        <v>6</v>
      </c>
      <c r="C8" s="42"/>
      <c r="D8" s="67">
        <v>569428.69310000003</v>
      </c>
      <c r="E8" s="67">
        <v>719203</v>
      </c>
      <c r="F8" s="68">
        <v>79.174960769073607</v>
      </c>
      <c r="G8" s="67">
        <v>593214.02430000005</v>
      </c>
      <c r="H8" s="68">
        <v>-4.0095699403038996</v>
      </c>
      <c r="I8" s="67">
        <v>142869.29060000001</v>
      </c>
      <c r="J8" s="68">
        <v>25.089935286227298</v>
      </c>
      <c r="K8" s="67">
        <v>103622.2497</v>
      </c>
      <c r="L8" s="68">
        <v>17.467936605557401</v>
      </c>
      <c r="M8" s="68">
        <v>0.37875109847185701</v>
      </c>
      <c r="N8" s="67">
        <v>19642450.895300001</v>
      </c>
      <c r="O8" s="67">
        <v>200746922.7529</v>
      </c>
      <c r="P8" s="67">
        <v>23437</v>
      </c>
      <c r="Q8" s="67">
        <v>21497</v>
      </c>
      <c r="R8" s="68">
        <v>9.0245150486114394</v>
      </c>
      <c r="S8" s="67">
        <v>24.2961425566412</v>
      </c>
      <c r="T8" s="67">
        <v>24.468562231939298</v>
      </c>
      <c r="U8" s="69">
        <v>-0.70965864188593197</v>
      </c>
      <c r="V8" s="54"/>
      <c r="W8" s="54"/>
    </row>
    <row r="9" spans="1:23" ht="12" customHeight="1" thickBot="1" x14ac:dyDescent="0.2">
      <c r="A9" s="52"/>
      <c r="B9" s="41" t="s">
        <v>7</v>
      </c>
      <c r="C9" s="42"/>
      <c r="D9" s="67">
        <v>72181.179099999994</v>
      </c>
      <c r="E9" s="67">
        <v>89894</v>
      </c>
      <c r="F9" s="68">
        <v>80.295880815182301</v>
      </c>
      <c r="G9" s="67">
        <v>65114.249400000001</v>
      </c>
      <c r="H9" s="68">
        <v>10.853123187503099</v>
      </c>
      <c r="I9" s="67">
        <v>15884.200699999999</v>
      </c>
      <c r="J9" s="68">
        <v>22.006014445945802</v>
      </c>
      <c r="K9" s="67">
        <v>14225.552299999999</v>
      </c>
      <c r="L9" s="68">
        <v>21.8470648607369</v>
      </c>
      <c r="M9" s="68">
        <v>0.116596415029876</v>
      </c>
      <c r="N9" s="67">
        <v>3097251.3912999998</v>
      </c>
      <c r="O9" s="67">
        <v>35164891.604500003</v>
      </c>
      <c r="P9" s="67">
        <v>4315</v>
      </c>
      <c r="Q9" s="67">
        <v>4381</v>
      </c>
      <c r="R9" s="68">
        <v>-1.50650536407213</v>
      </c>
      <c r="S9" s="67">
        <v>16.7279673464658</v>
      </c>
      <c r="T9" s="67">
        <v>16.642575416571599</v>
      </c>
      <c r="U9" s="69">
        <v>0.51047403504344302</v>
      </c>
      <c r="V9" s="54"/>
      <c r="W9" s="54"/>
    </row>
    <row r="10" spans="1:23" ht="14.25" thickBot="1" x14ac:dyDescent="0.2">
      <c r="A10" s="52"/>
      <c r="B10" s="41" t="s">
        <v>8</v>
      </c>
      <c r="C10" s="42"/>
      <c r="D10" s="67">
        <v>91959.297699999996</v>
      </c>
      <c r="E10" s="67">
        <v>113729</v>
      </c>
      <c r="F10" s="68">
        <v>80.858266317298202</v>
      </c>
      <c r="G10" s="67">
        <v>78884.319600000003</v>
      </c>
      <c r="H10" s="68">
        <v>16.5748759275602</v>
      </c>
      <c r="I10" s="67">
        <v>23073.962800000001</v>
      </c>
      <c r="J10" s="68">
        <v>25.0914952344183</v>
      </c>
      <c r="K10" s="67">
        <v>19638.8495</v>
      </c>
      <c r="L10" s="68">
        <v>24.895758243948901</v>
      </c>
      <c r="M10" s="68">
        <v>0.17491418221826099</v>
      </c>
      <c r="N10" s="67">
        <v>3350705.1442</v>
      </c>
      <c r="O10" s="67">
        <v>49850149.121399999</v>
      </c>
      <c r="P10" s="67">
        <v>76360</v>
      </c>
      <c r="Q10" s="67">
        <v>73754</v>
      </c>
      <c r="R10" s="68">
        <v>3.5333676817528499</v>
      </c>
      <c r="S10" s="67">
        <v>1.20428624541645</v>
      </c>
      <c r="T10" s="67">
        <v>1.1485853133389401</v>
      </c>
      <c r="U10" s="69">
        <v>4.62522363678156</v>
      </c>
      <c r="V10" s="54"/>
      <c r="W10" s="54"/>
    </row>
    <row r="11" spans="1:23" ht="14.25" thickBot="1" x14ac:dyDescent="0.2">
      <c r="A11" s="52"/>
      <c r="B11" s="41" t="s">
        <v>9</v>
      </c>
      <c r="C11" s="42"/>
      <c r="D11" s="67">
        <v>41026.975400000003</v>
      </c>
      <c r="E11" s="67">
        <v>53298</v>
      </c>
      <c r="F11" s="68">
        <v>76.976575856504994</v>
      </c>
      <c r="G11" s="67">
        <v>42753.606299999999</v>
      </c>
      <c r="H11" s="68">
        <v>-4.0385620054699398</v>
      </c>
      <c r="I11" s="67">
        <v>9123.6070999999993</v>
      </c>
      <c r="J11" s="68">
        <v>22.238069004716301</v>
      </c>
      <c r="K11" s="67">
        <v>10415.654399999999</v>
      </c>
      <c r="L11" s="68">
        <v>24.362048728506899</v>
      </c>
      <c r="M11" s="68">
        <v>-0.124048595544798</v>
      </c>
      <c r="N11" s="67">
        <v>1464074.6144999999</v>
      </c>
      <c r="O11" s="67">
        <v>20236858.3781</v>
      </c>
      <c r="P11" s="67">
        <v>2122</v>
      </c>
      <c r="Q11" s="67">
        <v>2146</v>
      </c>
      <c r="R11" s="68">
        <v>-1.11835973904939</v>
      </c>
      <c r="S11" s="67">
        <v>19.334107163053702</v>
      </c>
      <c r="T11" s="67">
        <v>19.412860717614201</v>
      </c>
      <c r="U11" s="69">
        <v>-0.40732966821936301</v>
      </c>
      <c r="V11" s="54"/>
      <c r="W11" s="54"/>
    </row>
    <row r="12" spans="1:23" ht="14.25" thickBot="1" x14ac:dyDescent="0.2">
      <c r="A12" s="52"/>
      <c r="B12" s="41" t="s">
        <v>10</v>
      </c>
      <c r="C12" s="42"/>
      <c r="D12" s="67">
        <v>288960.66979999997</v>
      </c>
      <c r="E12" s="67">
        <v>317263</v>
      </c>
      <c r="F12" s="68">
        <v>91.079221276984697</v>
      </c>
      <c r="G12" s="67">
        <v>243098.25440000001</v>
      </c>
      <c r="H12" s="68">
        <v>18.865793797324802</v>
      </c>
      <c r="I12" s="67">
        <v>28078.022300000001</v>
      </c>
      <c r="J12" s="68">
        <v>9.7169010299684704</v>
      </c>
      <c r="K12" s="67">
        <v>19526.442999999999</v>
      </c>
      <c r="L12" s="68">
        <v>8.0323254678212095</v>
      </c>
      <c r="M12" s="68">
        <v>0.43794864738037598</v>
      </c>
      <c r="N12" s="67">
        <v>6545813.2089999998</v>
      </c>
      <c r="O12" s="67">
        <v>63000630.278999999</v>
      </c>
      <c r="P12" s="67">
        <v>4119</v>
      </c>
      <c r="Q12" s="67">
        <v>2679</v>
      </c>
      <c r="R12" s="68">
        <v>53.751399776035797</v>
      </c>
      <c r="S12" s="67">
        <v>70.1531123573683</v>
      </c>
      <c r="T12" s="67">
        <v>73.970051138484493</v>
      </c>
      <c r="U12" s="69">
        <v>-5.44086876954551</v>
      </c>
      <c r="V12" s="54"/>
      <c r="W12" s="54"/>
    </row>
    <row r="13" spans="1:23" ht="14.25" thickBot="1" x14ac:dyDescent="0.2">
      <c r="A13" s="52"/>
      <c r="B13" s="41" t="s">
        <v>11</v>
      </c>
      <c r="C13" s="42"/>
      <c r="D13" s="67">
        <v>229586.6783</v>
      </c>
      <c r="E13" s="67">
        <v>388198</v>
      </c>
      <c r="F13" s="68">
        <v>59.1416437745686</v>
      </c>
      <c r="G13" s="67">
        <v>264994.63709999999</v>
      </c>
      <c r="H13" s="68">
        <v>-13.3617642936065</v>
      </c>
      <c r="I13" s="67">
        <v>60676.163500000002</v>
      </c>
      <c r="J13" s="68">
        <v>26.428433892281301</v>
      </c>
      <c r="K13" s="67">
        <v>70837.348100000003</v>
      </c>
      <c r="L13" s="68">
        <v>26.731615732007601</v>
      </c>
      <c r="M13" s="68">
        <v>-0.14344388761780899</v>
      </c>
      <c r="N13" s="67">
        <v>7757592.6363000004</v>
      </c>
      <c r="O13" s="67">
        <v>97896734.885900006</v>
      </c>
      <c r="P13" s="67">
        <v>9277</v>
      </c>
      <c r="Q13" s="67">
        <v>8596</v>
      </c>
      <c r="R13" s="68">
        <v>7.9222894369474197</v>
      </c>
      <c r="S13" s="67">
        <v>24.7479441953218</v>
      </c>
      <c r="T13" s="67">
        <v>24.624565239646302</v>
      </c>
      <c r="U13" s="69">
        <v>0.49854224133388703</v>
      </c>
      <c r="V13" s="54"/>
      <c r="W13" s="54"/>
    </row>
    <row r="14" spans="1:23" ht="14.25" thickBot="1" x14ac:dyDescent="0.2">
      <c r="A14" s="52"/>
      <c r="B14" s="41" t="s">
        <v>12</v>
      </c>
      <c r="C14" s="42"/>
      <c r="D14" s="67">
        <v>138793.57</v>
      </c>
      <c r="E14" s="67">
        <v>227697</v>
      </c>
      <c r="F14" s="68">
        <v>60.955379297926598</v>
      </c>
      <c r="G14" s="67">
        <v>261208.48319999999</v>
      </c>
      <c r="H14" s="68">
        <v>-46.864830613587102</v>
      </c>
      <c r="I14" s="67">
        <v>28197.108</v>
      </c>
      <c r="J14" s="68">
        <v>20.315860453766</v>
      </c>
      <c r="K14" s="67">
        <v>53023.948400000001</v>
      </c>
      <c r="L14" s="68">
        <v>20.299474102225499</v>
      </c>
      <c r="M14" s="68">
        <v>-0.46821938292320803</v>
      </c>
      <c r="N14" s="67">
        <v>4013731.4019999998</v>
      </c>
      <c r="O14" s="67">
        <v>47063334.975000001</v>
      </c>
      <c r="P14" s="67">
        <v>2305</v>
      </c>
      <c r="Q14" s="67">
        <v>2054</v>
      </c>
      <c r="R14" s="68">
        <v>12.2200584225901</v>
      </c>
      <c r="S14" s="67">
        <v>60.214130151843797</v>
      </c>
      <c r="T14" s="67">
        <v>60.818889240506302</v>
      </c>
      <c r="U14" s="69">
        <v>-1.0043474631909</v>
      </c>
      <c r="V14" s="54"/>
      <c r="W14" s="54"/>
    </row>
    <row r="15" spans="1:23" ht="14.25" thickBot="1" x14ac:dyDescent="0.2">
      <c r="A15" s="52"/>
      <c r="B15" s="41" t="s">
        <v>13</v>
      </c>
      <c r="C15" s="42"/>
      <c r="D15" s="67">
        <v>77474.551900000006</v>
      </c>
      <c r="E15" s="67">
        <v>182331</v>
      </c>
      <c r="F15" s="68">
        <v>42.491157236015802</v>
      </c>
      <c r="G15" s="67">
        <v>173068.0392</v>
      </c>
      <c r="H15" s="68">
        <v>-55.2346278041151</v>
      </c>
      <c r="I15" s="67">
        <v>12009.036099999999</v>
      </c>
      <c r="J15" s="68">
        <v>15.500620275288099</v>
      </c>
      <c r="K15" s="67">
        <v>25896.2713</v>
      </c>
      <c r="L15" s="68">
        <v>14.963058124252401</v>
      </c>
      <c r="M15" s="68">
        <v>-0.53626389062428503</v>
      </c>
      <c r="N15" s="67">
        <v>3637819.423</v>
      </c>
      <c r="O15" s="67">
        <v>37343398.321199998</v>
      </c>
      <c r="P15" s="67">
        <v>2253</v>
      </c>
      <c r="Q15" s="67">
        <v>1638</v>
      </c>
      <c r="R15" s="68">
        <v>37.545787545787597</v>
      </c>
      <c r="S15" s="67">
        <v>34.387284465157599</v>
      </c>
      <c r="T15" s="67">
        <v>39.148819108669102</v>
      </c>
      <c r="U15" s="69">
        <v>-13.8467887696573</v>
      </c>
      <c r="V15" s="54"/>
      <c r="W15" s="54"/>
    </row>
    <row r="16" spans="1:23" ht="14.25" thickBot="1" x14ac:dyDescent="0.2">
      <c r="A16" s="52"/>
      <c r="B16" s="41" t="s">
        <v>14</v>
      </c>
      <c r="C16" s="42"/>
      <c r="D16" s="67">
        <v>755528.42960000003</v>
      </c>
      <c r="E16" s="67">
        <v>886077</v>
      </c>
      <c r="F16" s="68">
        <v>85.266678810080904</v>
      </c>
      <c r="G16" s="67">
        <v>497906.76240000001</v>
      </c>
      <c r="H16" s="68">
        <v>51.7409456256865</v>
      </c>
      <c r="I16" s="67">
        <v>34134.196300000003</v>
      </c>
      <c r="J16" s="68">
        <v>4.5179234774886901</v>
      </c>
      <c r="K16" s="67">
        <v>9122.6172999999999</v>
      </c>
      <c r="L16" s="68">
        <v>1.83219389430008</v>
      </c>
      <c r="M16" s="68">
        <v>2.7417108684368499</v>
      </c>
      <c r="N16" s="67">
        <v>28067996.381200001</v>
      </c>
      <c r="O16" s="67">
        <v>276048064.61220002</v>
      </c>
      <c r="P16" s="67">
        <v>39628</v>
      </c>
      <c r="Q16" s="67">
        <v>35865</v>
      </c>
      <c r="R16" s="68">
        <v>10.4921232399275</v>
      </c>
      <c r="S16" s="67">
        <v>19.065520076713401</v>
      </c>
      <c r="T16" s="67">
        <v>17.427057167154601</v>
      </c>
      <c r="U16" s="69">
        <v>8.59385373683061</v>
      </c>
      <c r="V16" s="54"/>
      <c r="W16" s="54"/>
    </row>
    <row r="17" spans="1:21" ht="12" thickBot="1" x14ac:dyDescent="0.2">
      <c r="A17" s="52"/>
      <c r="B17" s="41" t="s">
        <v>15</v>
      </c>
      <c r="C17" s="42"/>
      <c r="D17" s="67">
        <v>409585.25390000001</v>
      </c>
      <c r="E17" s="67">
        <v>805418</v>
      </c>
      <c r="F17" s="68">
        <v>50.853749717538001</v>
      </c>
      <c r="G17" s="67">
        <v>925324.43070000003</v>
      </c>
      <c r="H17" s="68">
        <v>-55.736038052064401</v>
      </c>
      <c r="I17" s="67">
        <v>50087.870999999999</v>
      </c>
      <c r="J17" s="68">
        <v>12.2289243870652</v>
      </c>
      <c r="K17" s="67">
        <v>-236232.1845</v>
      </c>
      <c r="L17" s="68">
        <v>-25.529660372340199</v>
      </c>
      <c r="M17" s="68">
        <v>-1.2120281413221199</v>
      </c>
      <c r="N17" s="67">
        <v>39570672.4802</v>
      </c>
      <c r="O17" s="67">
        <v>275709294.53509998</v>
      </c>
      <c r="P17" s="67">
        <v>10014</v>
      </c>
      <c r="Q17" s="67">
        <v>9658</v>
      </c>
      <c r="R17" s="68">
        <v>3.68606336715676</v>
      </c>
      <c r="S17" s="67">
        <v>40.901263620930699</v>
      </c>
      <c r="T17" s="67">
        <v>41.720347639262798</v>
      </c>
      <c r="U17" s="69">
        <v>-2.0025885408413902</v>
      </c>
    </row>
    <row r="18" spans="1:21" ht="12" thickBot="1" x14ac:dyDescent="0.2">
      <c r="A18" s="52"/>
      <c r="B18" s="41" t="s">
        <v>16</v>
      </c>
      <c r="C18" s="42"/>
      <c r="D18" s="67">
        <v>1225226.1967</v>
      </c>
      <c r="E18" s="67">
        <v>1731835</v>
      </c>
      <c r="F18" s="68">
        <v>70.747282316156003</v>
      </c>
      <c r="G18" s="67">
        <v>1212952.3255</v>
      </c>
      <c r="H18" s="68">
        <v>1.0119005456328001</v>
      </c>
      <c r="I18" s="67">
        <v>163767.96979999999</v>
      </c>
      <c r="J18" s="68">
        <v>13.3663457605697</v>
      </c>
      <c r="K18" s="67">
        <v>182098.1686</v>
      </c>
      <c r="L18" s="68">
        <v>15.0128051013824</v>
      </c>
      <c r="M18" s="68">
        <v>-0.100661082650779</v>
      </c>
      <c r="N18" s="67">
        <v>39533145.196400002</v>
      </c>
      <c r="O18" s="67">
        <v>620717640.67260003</v>
      </c>
      <c r="P18" s="67">
        <v>63719</v>
      </c>
      <c r="Q18" s="67">
        <v>62917</v>
      </c>
      <c r="R18" s="68">
        <v>1.2746952334027299</v>
      </c>
      <c r="S18" s="67">
        <v>19.228584828700999</v>
      </c>
      <c r="T18" s="67">
        <v>18.9045039194494</v>
      </c>
      <c r="U18" s="69">
        <v>1.6854121722356701</v>
      </c>
    </row>
    <row r="19" spans="1:21" ht="12" thickBot="1" x14ac:dyDescent="0.2">
      <c r="A19" s="52"/>
      <c r="B19" s="41" t="s">
        <v>17</v>
      </c>
      <c r="C19" s="42"/>
      <c r="D19" s="67">
        <v>545101.99470000004</v>
      </c>
      <c r="E19" s="67">
        <v>617706</v>
      </c>
      <c r="F19" s="68">
        <v>88.246187458111095</v>
      </c>
      <c r="G19" s="67">
        <v>696080.47499999998</v>
      </c>
      <c r="H19" s="68">
        <v>-21.6898025045165</v>
      </c>
      <c r="I19" s="67">
        <v>28058.732800000002</v>
      </c>
      <c r="J19" s="68">
        <v>5.1474280176579201</v>
      </c>
      <c r="K19" s="67">
        <v>45299.1224</v>
      </c>
      <c r="L19" s="68">
        <v>6.5077421400162097</v>
      </c>
      <c r="M19" s="68">
        <v>-0.380589925071043</v>
      </c>
      <c r="N19" s="67">
        <v>16091312.725500001</v>
      </c>
      <c r="O19" s="67">
        <v>198170040.27000001</v>
      </c>
      <c r="P19" s="67">
        <v>11795</v>
      </c>
      <c r="Q19" s="67">
        <v>11746</v>
      </c>
      <c r="R19" s="68">
        <v>0.41716328963050697</v>
      </c>
      <c r="S19" s="67">
        <v>46.214666782534998</v>
      </c>
      <c r="T19" s="67">
        <v>59.743327915886297</v>
      </c>
      <c r="U19" s="69">
        <v>-29.2735230506172</v>
      </c>
    </row>
    <row r="20" spans="1:21" ht="12" thickBot="1" x14ac:dyDescent="0.2">
      <c r="A20" s="52"/>
      <c r="B20" s="41" t="s">
        <v>18</v>
      </c>
      <c r="C20" s="42"/>
      <c r="D20" s="67">
        <v>1165689.5423000001</v>
      </c>
      <c r="E20" s="67">
        <v>1195074</v>
      </c>
      <c r="F20" s="68">
        <v>97.541201825159007</v>
      </c>
      <c r="G20" s="67">
        <v>660270.10080000001</v>
      </c>
      <c r="H20" s="68">
        <v>76.547376730768406</v>
      </c>
      <c r="I20" s="67">
        <v>30572.014999999999</v>
      </c>
      <c r="J20" s="68">
        <v>2.6226549943717399</v>
      </c>
      <c r="K20" s="67">
        <v>63285.027300000002</v>
      </c>
      <c r="L20" s="68">
        <v>9.5847180151459597</v>
      </c>
      <c r="M20" s="68">
        <v>-0.51691551217834397</v>
      </c>
      <c r="N20" s="67">
        <v>29543375.204500001</v>
      </c>
      <c r="O20" s="67">
        <v>300866043.8466</v>
      </c>
      <c r="P20" s="67">
        <v>40425</v>
      </c>
      <c r="Q20" s="67">
        <v>37177</v>
      </c>
      <c r="R20" s="68">
        <v>8.7365844473733691</v>
      </c>
      <c r="S20" s="67">
        <v>28.835857570810099</v>
      </c>
      <c r="T20" s="67">
        <v>23.632253535788301</v>
      </c>
      <c r="U20" s="69">
        <v>18.045601807554299</v>
      </c>
    </row>
    <row r="21" spans="1:21" ht="12" thickBot="1" x14ac:dyDescent="0.2">
      <c r="A21" s="52"/>
      <c r="B21" s="41" t="s">
        <v>19</v>
      </c>
      <c r="C21" s="42"/>
      <c r="D21" s="67">
        <v>211516.0993</v>
      </c>
      <c r="E21" s="67">
        <v>433042</v>
      </c>
      <c r="F21" s="68">
        <v>48.8442458930081</v>
      </c>
      <c r="G21" s="67">
        <v>310750.5036</v>
      </c>
      <c r="H21" s="68">
        <v>-31.933787121946299</v>
      </c>
      <c r="I21" s="67">
        <v>-61106.293299999998</v>
      </c>
      <c r="J21" s="68">
        <v>-28.889665374043702</v>
      </c>
      <c r="K21" s="67">
        <v>35402.723100000003</v>
      </c>
      <c r="L21" s="68">
        <v>11.3926518830588</v>
      </c>
      <c r="M21" s="68">
        <v>-2.7260337044525298</v>
      </c>
      <c r="N21" s="67">
        <v>9513998.4672999997</v>
      </c>
      <c r="O21" s="67">
        <v>118138583.93719999</v>
      </c>
      <c r="P21" s="67">
        <v>28240</v>
      </c>
      <c r="Q21" s="67">
        <v>28369</v>
      </c>
      <c r="R21" s="68">
        <v>-0.45472170326764699</v>
      </c>
      <c r="S21" s="67">
        <v>7.4899468590651601</v>
      </c>
      <c r="T21" s="67">
        <v>11.145496718248801</v>
      </c>
      <c r="U21" s="69">
        <v>-48.806085383093098</v>
      </c>
    </row>
    <row r="22" spans="1:21" ht="12" thickBot="1" x14ac:dyDescent="0.2">
      <c r="A22" s="52"/>
      <c r="B22" s="41" t="s">
        <v>20</v>
      </c>
      <c r="C22" s="42"/>
      <c r="D22" s="67">
        <v>997006.63540000003</v>
      </c>
      <c r="E22" s="67">
        <v>1130210</v>
      </c>
      <c r="F22" s="68">
        <v>88.214281894515196</v>
      </c>
      <c r="G22" s="67">
        <v>784300.19889999996</v>
      </c>
      <c r="H22" s="68">
        <v>27.120538385471001</v>
      </c>
      <c r="I22" s="67">
        <v>79536.430200000003</v>
      </c>
      <c r="J22" s="68">
        <v>7.9775226539079096</v>
      </c>
      <c r="K22" s="67">
        <v>105958.6059</v>
      </c>
      <c r="L22" s="68">
        <v>13.509955250376001</v>
      </c>
      <c r="M22" s="68">
        <v>-0.249363187402978</v>
      </c>
      <c r="N22" s="67">
        <v>29771866.331900001</v>
      </c>
      <c r="O22" s="67">
        <v>365245503.6692</v>
      </c>
      <c r="P22" s="67">
        <v>61541</v>
      </c>
      <c r="Q22" s="67">
        <v>56015</v>
      </c>
      <c r="R22" s="68">
        <v>9.8652146746407201</v>
      </c>
      <c r="S22" s="67">
        <v>16.200689546806199</v>
      </c>
      <c r="T22" s="67">
        <v>16.102495426225101</v>
      </c>
      <c r="U22" s="69">
        <v>0.60611074792452302</v>
      </c>
    </row>
    <row r="23" spans="1:21" ht="12" thickBot="1" x14ac:dyDescent="0.2">
      <c r="A23" s="52"/>
      <c r="B23" s="41" t="s">
        <v>21</v>
      </c>
      <c r="C23" s="42"/>
      <c r="D23" s="67">
        <v>2519515.5205000001</v>
      </c>
      <c r="E23" s="67">
        <v>3640504</v>
      </c>
      <c r="F23" s="68">
        <v>69.207876725310598</v>
      </c>
      <c r="G23" s="67">
        <v>1926329.5726999999</v>
      </c>
      <c r="H23" s="68">
        <v>30.793585698244399</v>
      </c>
      <c r="I23" s="67">
        <v>148240.92499999999</v>
      </c>
      <c r="J23" s="68">
        <v>5.8837075538467598</v>
      </c>
      <c r="K23" s="67">
        <v>116666.564</v>
      </c>
      <c r="L23" s="68">
        <v>6.05641763763595</v>
      </c>
      <c r="M23" s="68">
        <v>0.27063761816110399</v>
      </c>
      <c r="N23" s="67">
        <v>72807510.257200003</v>
      </c>
      <c r="O23" s="67">
        <v>772987674.50650001</v>
      </c>
      <c r="P23" s="67">
        <v>80511</v>
      </c>
      <c r="Q23" s="67">
        <v>73205</v>
      </c>
      <c r="R23" s="68">
        <v>9.98019260979442</v>
      </c>
      <c r="S23" s="67">
        <v>31.294053241172001</v>
      </c>
      <c r="T23" s="67">
        <v>29.821713709446101</v>
      </c>
      <c r="U23" s="69">
        <v>4.7048540512766097</v>
      </c>
    </row>
    <row r="24" spans="1:21" ht="12" thickBot="1" x14ac:dyDescent="0.2">
      <c r="A24" s="52"/>
      <c r="B24" s="41" t="s">
        <v>22</v>
      </c>
      <c r="C24" s="42"/>
      <c r="D24" s="67">
        <v>225837.21410000001</v>
      </c>
      <c r="E24" s="67">
        <v>322346</v>
      </c>
      <c r="F24" s="68">
        <v>70.060498377519806</v>
      </c>
      <c r="G24" s="67">
        <v>249368.0759</v>
      </c>
      <c r="H24" s="68">
        <v>-9.4361965600745705</v>
      </c>
      <c r="I24" s="67">
        <v>42664.560599999997</v>
      </c>
      <c r="J24" s="68">
        <v>18.891731714821901</v>
      </c>
      <c r="K24" s="67">
        <v>42301.671499999997</v>
      </c>
      <c r="L24" s="68">
        <v>16.963547297434999</v>
      </c>
      <c r="M24" s="68">
        <v>8.5785995477740008E-3</v>
      </c>
      <c r="N24" s="67">
        <v>7396091.2358999997</v>
      </c>
      <c r="O24" s="67">
        <v>83147376.194600001</v>
      </c>
      <c r="P24" s="67">
        <v>25461</v>
      </c>
      <c r="Q24" s="67">
        <v>24516</v>
      </c>
      <c r="R24" s="68">
        <v>3.8546255506607801</v>
      </c>
      <c r="S24" s="67">
        <v>8.8699271081261593</v>
      </c>
      <c r="T24" s="67">
        <v>8.7188111886115198</v>
      </c>
      <c r="U24" s="69">
        <v>1.7036884032135</v>
      </c>
    </row>
    <row r="25" spans="1:21" ht="12" thickBot="1" x14ac:dyDescent="0.2">
      <c r="A25" s="52"/>
      <c r="B25" s="41" t="s">
        <v>23</v>
      </c>
      <c r="C25" s="42"/>
      <c r="D25" s="67">
        <v>260580.67929999999</v>
      </c>
      <c r="E25" s="67">
        <v>302701</v>
      </c>
      <c r="F25" s="68">
        <v>86.085172926419204</v>
      </c>
      <c r="G25" s="67">
        <v>202835.1318</v>
      </c>
      <c r="H25" s="68">
        <v>28.469204021785799</v>
      </c>
      <c r="I25" s="67">
        <v>22359.621800000001</v>
      </c>
      <c r="J25" s="68">
        <v>8.5806905792343606</v>
      </c>
      <c r="K25" s="67">
        <v>21858.233499999998</v>
      </c>
      <c r="L25" s="68">
        <v>10.7763548188253</v>
      </c>
      <c r="M25" s="68">
        <v>2.2938189401262001E-2</v>
      </c>
      <c r="N25" s="67">
        <v>7692261.2449000003</v>
      </c>
      <c r="O25" s="67">
        <v>80895453.164499998</v>
      </c>
      <c r="P25" s="67">
        <v>19123</v>
      </c>
      <c r="Q25" s="67">
        <v>17966</v>
      </c>
      <c r="R25" s="68">
        <v>6.4399421128798799</v>
      </c>
      <c r="S25" s="67">
        <v>13.626558557757701</v>
      </c>
      <c r="T25" s="67">
        <v>13.4379031615273</v>
      </c>
      <c r="U25" s="69">
        <v>1.38446839259313</v>
      </c>
    </row>
    <row r="26" spans="1:21" ht="12" thickBot="1" x14ac:dyDescent="0.2">
      <c r="A26" s="52"/>
      <c r="B26" s="41" t="s">
        <v>24</v>
      </c>
      <c r="C26" s="42"/>
      <c r="D26" s="67">
        <v>443407.01539999997</v>
      </c>
      <c r="E26" s="67">
        <v>525956</v>
      </c>
      <c r="F26" s="68">
        <v>84.304963799253201</v>
      </c>
      <c r="G26" s="67">
        <v>360337.64159999997</v>
      </c>
      <c r="H26" s="68">
        <v>23.053204608641199</v>
      </c>
      <c r="I26" s="67">
        <v>101518.2632</v>
      </c>
      <c r="J26" s="68">
        <v>22.89505119995</v>
      </c>
      <c r="K26" s="67">
        <v>84293.025399999999</v>
      </c>
      <c r="L26" s="68">
        <v>23.3927893366109</v>
      </c>
      <c r="M26" s="68">
        <v>0.204349502444125</v>
      </c>
      <c r="N26" s="67">
        <v>13396897.8226</v>
      </c>
      <c r="O26" s="67">
        <v>170987722.544</v>
      </c>
      <c r="P26" s="67">
        <v>35890</v>
      </c>
      <c r="Q26" s="67">
        <v>34305</v>
      </c>
      <c r="R26" s="68">
        <v>4.6203177379390699</v>
      </c>
      <c r="S26" s="67">
        <v>12.354611741432199</v>
      </c>
      <c r="T26" s="67">
        <v>12.7572981402128</v>
      </c>
      <c r="U26" s="69">
        <v>-3.2594014867355301</v>
      </c>
    </row>
    <row r="27" spans="1:21" ht="12" thickBot="1" x14ac:dyDescent="0.2">
      <c r="A27" s="52"/>
      <c r="B27" s="41" t="s">
        <v>25</v>
      </c>
      <c r="C27" s="42"/>
      <c r="D27" s="67">
        <v>191080.41399999999</v>
      </c>
      <c r="E27" s="67">
        <v>270830</v>
      </c>
      <c r="F27" s="68">
        <v>70.553636598604299</v>
      </c>
      <c r="G27" s="67">
        <v>189853.1819</v>
      </c>
      <c r="H27" s="68">
        <v>0.64641113081074197</v>
      </c>
      <c r="I27" s="67">
        <v>61373.186600000001</v>
      </c>
      <c r="J27" s="68">
        <v>32.119035810755598</v>
      </c>
      <c r="K27" s="67">
        <v>55138.809300000001</v>
      </c>
      <c r="L27" s="68">
        <v>29.042868151160501</v>
      </c>
      <c r="M27" s="68">
        <v>0.113066955546318</v>
      </c>
      <c r="N27" s="67">
        <v>8071245.6454999996</v>
      </c>
      <c r="O27" s="67">
        <v>76425193.806299999</v>
      </c>
      <c r="P27" s="67">
        <v>28535</v>
      </c>
      <c r="Q27" s="67">
        <v>28742</v>
      </c>
      <c r="R27" s="68">
        <v>-0.72020040359056503</v>
      </c>
      <c r="S27" s="67">
        <v>6.6963523392325204</v>
      </c>
      <c r="T27" s="67">
        <v>7.1789534270405699</v>
      </c>
      <c r="U27" s="69">
        <v>-7.2069249549577696</v>
      </c>
    </row>
    <row r="28" spans="1:21" ht="12" thickBot="1" x14ac:dyDescent="0.2">
      <c r="A28" s="52"/>
      <c r="B28" s="41" t="s">
        <v>26</v>
      </c>
      <c r="C28" s="42"/>
      <c r="D28" s="67">
        <v>907413.04480000003</v>
      </c>
      <c r="E28" s="67">
        <v>1150523</v>
      </c>
      <c r="F28" s="68">
        <v>78.869613627889194</v>
      </c>
      <c r="G28" s="67">
        <v>827705.98670000001</v>
      </c>
      <c r="H28" s="68">
        <v>9.6298757506619008</v>
      </c>
      <c r="I28" s="67">
        <v>33215.333500000001</v>
      </c>
      <c r="J28" s="68">
        <v>3.6604425834897398</v>
      </c>
      <c r="K28" s="67">
        <v>48090.194499999998</v>
      </c>
      <c r="L28" s="68">
        <v>5.8100575896197002</v>
      </c>
      <c r="M28" s="68">
        <v>-0.30931172465937901</v>
      </c>
      <c r="N28" s="67">
        <v>27113074.9903</v>
      </c>
      <c r="O28" s="67">
        <v>255209758.49090001</v>
      </c>
      <c r="P28" s="67">
        <v>47857</v>
      </c>
      <c r="Q28" s="67">
        <v>46554</v>
      </c>
      <c r="R28" s="68">
        <v>2.7989002019160401</v>
      </c>
      <c r="S28" s="67">
        <v>18.960926192615499</v>
      </c>
      <c r="T28" s="67">
        <v>18.3824145637324</v>
      </c>
      <c r="U28" s="69">
        <v>3.0510726269709698</v>
      </c>
    </row>
    <row r="29" spans="1:21" ht="12" thickBot="1" x14ac:dyDescent="0.2">
      <c r="A29" s="52"/>
      <c r="B29" s="41" t="s">
        <v>27</v>
      </c>
      <c r="C29" s="42"/>
      <c r="D29" s="67">
        <v>716169.76919999998</v>
      </c>
      <c r="E29" s="67">
        <v>708360</v>
      </c>
      <c r="F29" s="68">
        <v>101.10251414535</v>
      </c>
      <c r="G29" s="67">
        <v>611478.52769999998</v>
      </c>
      <c r="H29" s="68">
        <v>17.121000453406399</v>
      </c>
      <c r="I29" s="67">
        <v>83265.559899999993</v>
      </c>
      <c r="J29" s="68">
        <v>11.6265114056702</v>
      </c>
      <c r="K29" s="67">
        <v>90153.698699999994</v>
      </c>
      <c r="L29" s="68">
        <v>14.7435591956273</v>
      </c>
      <c r="M29" s="68">
        <v>-7.6404394931385997E-2</v>
      </c>
      <c r="N29" s="67">
        <v>18304935.510699999</v>
      </c>
      <c r="O29" s="67">
        <v>180307086.2827</v>
      </c>
      <c r="P29" s="67">
        <v>109352</v>
      </c>
      <c r="Q29" s="67">
        <v>110171</v>
      </c>
      <c r="R29" s="68">
        <v>-0.74338982127782904</v>
      </c>
      <c r="S29" s="67">
        <v>6.5492150962030902</v>
      </c>
      <c r="T29" s="67">
        <v>6.19475207904076</v>
      </c>
      <c r="U29" s="69">
        <v>5.4122976869063804</v>
      </c>
    </row>
    <row r="30" spans="1:21" ht="12" thickBot="1" x14ac:dyDescent="0.2">
      <c r="A30" s="52"/>
      <c r="B30" s="41" t="s">
        <v>28</v>
      </c>
      <c r="C30" s="42"/>
      <c r="D30" s="67">
        <v>945079.07739999995</v>
      </c>
      <c r="E30" s="67">
        <v>1212916</v>
      </c>
      <c r="F30" s="68">
        <v>77.917933096768493</v>
      </c>
      <c r="G30" s="67">
        <v>849531.3395</v>
      </c>
      <c r="H30" s="68">
        <v>11.247111608176301</v>
      </c>
      <c r="I30" s="67">
        <v>113752.04549999999</v>
      </c>
      <c r="J30" s="68">
        <v>12.036246301520301</v>
      </c>
      <c r="K30" s="67">
        <v>122713.07150000001</v>
      </c>
      <c r="L30" s="68">
        <v>14.444796300537201</v>
      </c>
      <c r="M30" s="68">
        <v>-7.3024217310052E-2</v>
      </c>
      <c r="N30" s="67">
        <v>28883593.399799999</v>
      </c>
      <c r="O30" s="67">
        <v>327920276.16039997</v>
      </c>
      <c r="P30" s="67">
        <v>76489</v>
      </c>
      <c r="Q30" s="67">
        <v>67493</v>
      </c>
      <c r="R30" s="68">
        <v>13.3287896522602</v>
      </c>
      <c r="S30" s="67">
        <v>12.355751511982101</v>
      </c>
      <c r="T30" s="67">
        <v>12.3310357355578</v>
      </c>
      <c r="U30" s="69">
        <v>0.200034586325117</v>
      </c>
    </row>
    <row r="31" spans="1:21" ht="12" thickBot="1" x14ac:dyDescent="0.2">
      <c r="A31" s="52"/>
      <c r="B31" s="41" t="s">
        <v>29</v>
      </c>
      <c r="C31" s="42"/>
      <c r="D31" s="67">
        <v>1140062.2433</v>
      </c>
      <c r="E31" s="67">
        <v>890581</v>
      </c>
      <c r="F31" s="68">
        <v>128.01331302823701</v>
      </c>
      <c r="G31" s="67">
        <v>994603.99250000005</v>
      </c>
      <c r="H31" s="68">
        <v>14.6247402882811</v>
      </c>
      <c r="I31" s="67">
        <v>-49526.886899999998</v>
      </c>
      <c r="J31" s="68">
        <v>-4.3442265710546204</v>
      </c>
      <c r="K31" s="67">
        <v>25161.767400000001</v>
      </c>
      <c r="L31" s="68">
        <v>2.5298277092930501</v>
      </c>
      <c r="M31" s="68">
        <v>-2.9683389530101101</v>
      </c>
      <c r="N31" s="67">
        <v>25609858.593899999</v>
      </c>
      <c r="O31" s="67">
        <v>275721132.72970003</v>
      </c>
      <c r="P31" s="67">
        <v>35887</v>
      </c>
      <c r="Q31" s="67">
        <v>27419</v>
      </c>
      <c r="R31" s="68">
        <v>30.883693788978398</v>
      </c>
      <c r="S31" s="67">
        <v>31.768112221695901</v>
      </c>
      <c r="T31" s="67">
        <v>25.446948262153999</v>
      </c>
      <c r="U31" s="69">
        <v>19.897826837897199</v>
      </c>
    </row>
    <row r="32" spans="1:21" ht="12" thickBot="1" x14ac:dyDescent="0.2">
      <c r="A32" s="52"/>
      <c r="B32" s="41" t="s">
        <v>30</v>
      </c>
      <c r="C32" s="42"/>
      <c r="D32" s="67">
        <v>100936.96950000001</v>
      </c>
      <c r="E32" s="67">
        <v>145651</v>
      </c>
      <c r="F32" s="68">
        <v>69.300567452334704</v>
      </c>
      <c r="G32" s="67">
        <v>104932.4681</v>
      </c>
      <c r="H32" s="68">
        <v>-3.8076857166766702</v>
      </c>
      <c r="I32" s="67">
        <v>27697.9725</v>
      </c>
      <c r="J32" s="68">
        <v>27.440860011157799</v>
      </c>
      <c r="K32" s="67">
        <v>27619.1139</v>
      </c>
      <c r="L32" s="68">
        <v>26.320846540728599</v>
      </c>
      <c r="M32" s="68">
        <v>2.8552183203820001E-3</v>
      </c>
      <c r="N32" s="67">
        <v>2873056.7093000002</v>
      </c>
      <c r="O32" s="67">
        <v>41028901.4318</v>
      </c>
      <c r="P32" s="67">
        <v>23214</v>
      </c>
      <c r="Q32" s="67">
        <v>25697</v>
      </c>
      <c r="R32" s="68">
        <v>-9.6626065299451298</v>
      </c>
      <c r="S32" s="67">
        <v>4.3481075859395197</v>
      </c>
      <c r="T32" s="67">
        <v>4.1664258746157099</v>
      </c>
      <c r="U32" s="69">
        <v>4.1784088303451803</v>
      </c>
    </row>
    <row r="33" spans="1:21" ht="12" thickBot="1" x14ac:dyDescent="0.2">
      <c r="A33" s="52"/>
      <c r="B33" s="41" t="s">
        <v>31</v>
      </c>
      <c r="C33" s="42"/>
      <c r="D33" s="70"/>
      <c r="E33" s="70"/>
      <c r="F33" s="70"/>
      <c r="G33" s="67">
        <v>95.213899999999995</v>
      </c>
      <c r="H33" s="70"/>
      <c r="I33" s="70"/>
      <c r="J33" s="70"/>
      <c r="K33" s="67">
        <v>20.244299999999999</v>
      </c>
      <c r="L33" s="68">
        <v>21.261916589909699</v>
      </c>
      <c r="M33" s="70"/>
      <c r="N33" s="67">
        <v>85.315799999999996</v>
      </c>
      <c r="O33" s="67">
        <v>4950.5744000000004</v>
      </c>
      <c r="P33" s="70"/>
      <c r="Q33" s="70"/>
      <c r="R33" s="70"/>
      <c r="S33" s="70"/>
      <c r="T33" s="70"/>
      <c r="U33" s="71"/>
    </row>
    <row r="34" spans="1:21" ht="12" thickBot="1" x14ac:dyDescent="0.2">
      <c r="A34" s="52"/>
      <c r="B34" s="41" t="s">
        <v>36</v>
      </c>
      <c r="C34" s="42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67">
        <v>10</v>
      </c>
      <c r="P34" s="70"/>
      <c r="Q34" s="70"/>
      <c r="R34" s="70"/>
      <c r="S34" s="70"/>
      <c r="T34" s="70"/>
      <c r="U34" s="71"/>
    </row>
    <row r="35" spans="1:21" ht="12" thickBot="1" x14ac:dyDescent="0.2">
      <c r="A35" s="52"/>
      <c r="B35" s="41" t="s">
        <v>32</v>
      </c>
      <c r="C35" s="42"/>
      <c r="D35" s="67">
        <v>157477.32620000001</v>
      </c>
      <c r="E35" s="67">
        <v>141557</v>
      </c>
      <c r="F35" s="68">
        <v>111.246583496401</v>
      </c>
      <c r="G35" s="67">
        <v>108668.9197</v>
      </c>
      <c r="H35" s="68">
        <v>44.9147802653642</v>
      </c>
      <c r="I35" s="67">
        <v>13742.981</v>
      </c>
      <c r="J35" s="68">
        <v>8.7269585607175504</v>
      </c>
      <c r="K35" s="67">
        <v>22061.704900000001</v>
      </c>
      <c r="L35" s="68">
        <v>20.301761498048698</v>
      </c>
      <c r="M35" s="68">
        <v>-0.37706623027126102</v>
      </c>
      <c r="N35" s="67">
        <v>4295889.6687000003</v>
      </c>
      <c r="O35" s="67">
        <v>45535750.346000001</v>
      </c>
      <c r="P35" s="67">
        <v>11912</v>
      </c>
      <c r="Q35" s="67">
        <v>11036</v>
      </c>
      <c r="R35" s="68">
        <v>7.9376585719463497</v>
      </c>
      <c r="S35" s="67">
        <v>13.2200576057757</v>
      </c>
      <c r="T35" s="67">
        <v>12.700833082638599</v>
      </c>
      <c r="U35" s="69">
        <v>3.9275511394913001</v>
      </c>
    </row>
    <row r="36" spans="1:21" ht="12" thickBot="1" x14ac:dyDescent="0.2">
      <c r="A36" s="52"/>
      <c r="B36" s="41" t="s">
        <v>37</v>
      </c>
      <c r="C36" s="42"/>
      <c r="D36" s="70"/>
      <c r="E36" s="67">
        <v>724156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thickBot="1" x14ac:dyDescent="0.2">
      <c r="A37" s="52"/>
      <c r="B37" s="41" t="s">
        <v>38</v>
      </c>
      <c r="C37" s="42"/>
      <c r="D37" s="70"/>
      <c r="E37" s="67">
        <v>270134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thickBot="1" x14ac:dyDescent="0.2">
      <c r="A38" s="52"/>
      <c r="B38" s="41" t="s">
        <v>39</v>
      </c>
      <c r="C38" s="42"/>
      <c r="D38" s="70"/>
      <c r="E38" s="67">
        <v>333999</v>
      </c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1"/>
    </row>
    <row r="39" spans="1:21" ht="12" customHeight="1" thickBot="1" x14ac:dyDescent="0.2">
      <c r="A39" s="52"/>
      <c r="B39" s="41" t="s">
        <v>33</v>
      </c>
      <c r="C39" s="42"/>
      <c r="D39" s="67">
        <v>160649.57320000001</v>
      </c>
      <c r="E39" s="67">
        <v>294657</v>
      </c>
      <c r="F39" s="68">
        <v>54.5208745083266</v>
      </c>
      <c r="G39" s="67">
        <v>222452.13630000001</v>
      </c>
      <c r="H39" s="68">
        <v>-27.7824093433982</v>
      </c>
      <c r="I39" s="67">
        <v>8834.8696</v>
      </c>
      <c r="J39" s="68">
        <v>5.49946658681817</v>
      </c>
      <c r="K39" s="67">
        <v>11509.114</v>
      </c>
      <c r="L39" s="68">
        <v>5.17374847076261</v>
      </c>
      <c r="M39" s="68">
        <v>-0.23235884187088601</v>
      </c>
      <c r="N39" s="67">
        <v>8181407.3004000001</v>
      </c>
      <c r="O39" s="67">
        <v>76971812.2984</v>
      </c>
      <c r="P39" s="67">
        <v>300</v>
      </c>
      <c r="Q39" s="67">
        <v>314</v>
      </c>
      <c r="R39" s="68">
        <v>-4.4585987261146496</v>
      </c>
      <c r="S39" s="67">
        <v>535.49857733333295</v>
      </c>
      <c r="T39" s="67">
        <v>507.51265891719697</v>
      </c>
      <c r="U39" s="69">
        <v>5.22614244009754</v>
      </c>
    </row>
    <row r="40" spans="1:21" ht="12" thickBot="1" x14ac:dyDescent="0.2">
      <c r="A40" s="52"/>
      <c r="B40" s="41" t="s">
        <v>34</v>
      </c>
      <c r="C40" s="42"/>
      <c r="D40" s="67">
        <v>301393.7487</v>
      </c>
      <c r="E40" s="67">
        <v>326351</v>
      </c>
      <c r="F40" s="68">
        <v>92.352635260808199</v>
      </c>
      <c r="G40" s="67">
        <v>316878.85700000002</v>
      </c>
      <c r="H40" s="68">
        <v>-4.88675970577615</v>
      </c>
      <c r="I40" s="67">
        <v>21267.9519</v>
      </c>
      <c r="J40" s="68">
        <v>7.0565338503983401</v>
      </c>
      <c r="K40" s="67">
        <v>19063.995699999999</v>
      </c>
      <c r="L40" s="68">
        <v>6.0161778796115799</v>
      </c>
      <c r="M40" s="68">
        <v>0.11560830345760099</v>
      </c>
      <c r="N40" s="67">
        <v>12135266.288000001</v>
      </c>
      <c r="O40" s="67">
        <v>146709208.9779</v>
      </c>
      <c r="P40" s="67">
        <v>1701</v>
      </c>
      <c r="Q40" s="67">
        <v>1531</v>
      </c>
      <c r="R40" s="68">
        <v>11.103853690398401</v>
      </c>
      <c r="S40" s="67">
        <v>177.18621322751301</v>
      </c>
      <c r="T40" s="67">
        <v>176.83438145003299</v>
      </c>
      <c r="U40" s="69">
        <v>0.19856611362242299</v>
      </c>
    </row>
    <row r="41" spans="1:21" ht="12" thickBot="1" x14ac:dyDescent="0.2">
      <c r="A41" s="52"/>
      <c r="B41" s="41" t="s">
        <v>40</v>
      </c>
      <c r="C41" s="42"/>
      <c r="D41" s="70"/>
      <c r="E41" s="67">
        <v>275413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2"/>
      <c r="B42" s="41" t="s">
        <v>41</v>
      </c>
      <c r="C42" s="42"/>
      <c r="D42" s="70"/>
      <c r="E42" s="67">
        <v>105427</v>
      </c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1"/>
    </row>
    <row r="43" spans="1:21" ht="12" thickBot="1" x14ac:dyDescent="0.2">
      <c r="A43" s="52"/>
      <c r="B43" s="41" t="s">
        <v>71</v>
      </c>
      <c r="C43" s="42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67">
        <v>170.9402</v>
      </c>
      <c r="P43" s="70"/>
      <c r="Q43" s="70"/>
      <c r="R43" s="70"/>
      <c r="S43" s="70"/>
      <c r="T43" s="70"/>
      <c r="U43" s="71"/>
    </row>
    <row r="44" spans="1:21" ht="12" thickBot="1" x14ac:dyDescent="0.2">
      <c r="A44" s="53"/>
      <c r="B44" s="41" t="s">
        <v>35</v>
      </c>
      <c r="C44" s="42"/>
      <c r="D44" s="72">
        <v>5404.26</v>
      </c>
      <c r="E44" s="72">
        <v>0</v>
      </c>
      <c r="F44" s="73"/>
      <c r="G44" s="72">
        <v>21291.472000000002</v>
      </c>
      <c r="H44" s="74">
        <v>-74.617724880647103</v>
      </c>
      <c r="I44" s="72">
        <v>712.21699999999998</v>
      </c>
      <c r="J44" s="74">
        <v>13.1788070892222</v>
      </c>
      <c r="K44" s="72">
        <v>3285.6745000000001</v>
      </c>
      <c r="L44" s="74">
        <v>15.4318804261161</v>
      </c>
      <c r="M44" s="74">
        <v>-0.78323567961464202</v>
      </c>
      <c r="N44" s="72">
        <v>726495.77229999995</v>
      </c>
      <c r="O44" s="72">
        <v>9363088.5717999991</v>
      </c>
      <c r="P44" s="72">
        <v>27</v>
      </c>
      <c r="Q44" s="72">
        <v>18</v>
      </c>
      <c r="R44" s="74">
        <v>50</v>
      </c>
      <c r="S44" s="72">
        <v>200.15777777777799</v>
      </c>
      <c r="T44" s="72">
        <v>635.85752222222197</v>
      </c>
      <c r="U44" s="75">
        <v>-217.67814834963499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54599</v>
      </c>
      <c r="D2" s="32">
        <v>569429.435733333</v>
      </c>
      <c r="E2" s="32">
        <v>426559.40821709402</v>
      </c>
      <c r="F2" s="32">
        <v>142870.027516239</v>
      </c>
      <c r="G2" s="32">
        <v>426559.40821709402</v>
      </c>
      <c r="H2" s="32">
        <v>0.25090031977754301</v>
      </c>
    </row>
    <row r="3" spans="1:8" ht="14.25" x14ac:dyDescent="0.2">
      <c r="A3" s="32">
        <v>2</v>
      </c>
      <c r="B3" s="33">
        <v>13</v>
      </c>
      <c r="C3" s="32">
        <v>8195.9750000000004</v>
      </c>
      <c r="D3" s="32">
        <v>72181.203112109506</v>
      </c>
      <c r="E3" s="32">
        <v>56297.001844754603</v>
      </c>
      <c r="F3" s="32">
        <v>15884.201267355</v>
      </c>
      <c r="G3" s="32">
        <v>56297.001844754603</v>
      </c>
      <c r="H3" s="32">
        <v>0.22006007911345199</v>
      </c>
    </row>
    <row r="4" spans="1:8" ht="14.25" x14ac:dyDescent="0.2">
      <c r="A4" s="32">
        <v>3</v>
      </c>
      <c r="B4" s="33">
        <v>14</v>
      </c>
      <c r="C4" s="32">
        <v>97284</v>
      </c>
      <c r="D4" s="32">
        <v>91961.186325641</v>
      </c>
      <c r="E4" s="32">
        <v>68885.335035042706</v>
      </c>
      <c r="F4" s="32">
        <v>23075.851290598301</v>
      </c>
      <c r="G4" s="32">
        <v>68885.335035042706</v>
      </c>
      <c r="H4" s="32">
        <v>0.250930334988123</v>
      </c>
    </row>
    <row r="5" spans="1:8" ht="14.25" x14ac:dyDescent="0.2">
      <c r="A5" s="32">
        <v>4</v>
      </c>
      <c r="B5" s="33">
        <v>15</v>
      </c>
      <c r="C5" s="32">
        <v>2715</v>
      </c>
      <c r="D5" s="32">
        <v>41027.014555555601</v>
      </c>
      <c r="E5" s="32">
        <v>31903.368582906001</v>
      </c>
      <c r="F5" s="32">
        <v>9123.6459726495705</v>
      </c>
      <c r="G5" s="32">
        <v>31903.368582906001</v>
      </c>
      <c r="H5" s="32">
        <v>0.22238142529954399</v>
      </c>
    </row>
    <row r="6" spans="1:8" ht="14.25" x14ac:dyDescent="0.2">
      <c r="A6" s="32">
        <v>5</v>
      </c>
      <c r="B6" s="33">
        <v>16</v>
      </c>
      <c r="C6" s="32">
        <v>8215</v>
      </c>
      <c r="D6" s="32">
        <v>288960.90637350403</v>
      </c>
      <c r="E6" s="32">
        <v>260882.63593846199</v>
      </c>
      <c r="F6" s="32">
        <v>28078.270435042701</v>
      </c>
      <c r="G6" s="32">
        <v>260882.63593846199</v>
      </c>
      <c r="H6" s="32">
        <v>9.7169789461932998E-2</v>
      </c>
    </row>
    <row r="7" spans="1:8" ht="14.25" x14ac:dyDescent="0.2">
      <c r="A7" s="32">
        <v>6</v>
      </c>
      <c r="B7" s="33">
        <v>17</v>
      </c>
      <c r="C7" s="32">
        <v>16833</v>
      </c>
      <c r="D7" s="32">
        <v>229586.91396666699</v>
      </c>
      <c r="E7" s="32">
        <v>168910.51445811999</v>
      </c>
      <c r="F7" s="32">
        <v>60676.399508547001</v>
      </c>
      <c r="G7" s="32">
        <v>168910.51445811999</v>
      </c>
      <c r="H7" s="32">
        <v>0.26428509561026903</v>
      </c>
    </row>
    <row r="8" spans="1:8" ht="14.25" x14ac:dyDescent="0.2">
      <c r="A8" s="32">
        <v>7</v>
      </c>
      <c r="B8" s="33">
        <v>18</v>
      </c>
      <c r="C8" s="32">
        <v>52010</v>
      </c>
      <c r="D8" s="32">
        <v>138793.59765213699</v>
      </c>
      <c r="E8" s="32">
        <v>110596.464636752</v>
      </c>
      <c r="F8" s="32">
        <v>28197.133015384599</v>
      </c>
      <c r="G8" s="32">
        <v>110596.464636752</v>
      </c>
      <c r="H8" s="32">
        <v>0.20315874429637701</v>
      </c>
    </row>
    <row r="9" spans="1:8" ht="14.25" x14ac:dyDescent="0.2">
      <c r="A9" s="32">
        <v>8</v>
      </c>
      <c r="B9" s="33">
        <v>19</v>
      </c>
      <c r="C9" s="32">
        <v>16083</v>
      </c>
      <c r="D9" s="32">
        <v>77474.637908546996</v>
      </c>
      <c r="E9" s="32">
        <v>65465.516695726503</v>
      </c>
      <c r="F9" s="32">
        <v>12009.121212820501</v>
      </c>
      <c r="G9" s="32">
        <v>65465.516695726503</v>
      </c>
      <c r="H9" s="32">
        <v>0.15500712926204799</v>
      </c>
    </row>
    <row r="10" spans="1:8" ht="14.25" x14ac:dyDescent="0.2">
      <c r="A10" s="32">
        <v>9</v>
      </c>
      <c r="B10" s="33">
        <v>21</v>
      </c>
      <c r="C10" s="32">
        <v>191041</v>
      </c>
      <c r="D10" s="32">
        <v>755528.07339999999</v>
      </c>
      <c r="E10" s="32">
        <v>721394.23329999996</v>
      </c>
      <c r="F10" s="32">
        <v>34133.840100000001</v>
      </c>
      <c r="G10" s="32">
        <v>721394.23329999996</v>
      </c>
      <c r="H10" s="32">
        <v>4.51787846166882E-2</v>
      </c>
    </row>
    <row r="11" spans="1:8" ht="14.25" x14ac:dyDescent="0.2">
      <c r="A11" s="32">
        <v>10</v>
      </c>
      <c r="B11" s="33">
        <v>22</v>
      </c>
      <c r="C11" s="32">
        <v>26916.412</v>
      </c>
      <c r="D11" s="32">
        <v>409585.33935384598</v>
      </c>
      <c r="E11" s="32">
        <v>359497.382830769</v>
      </c>
      <c r="F11" s="32">
        <v>50087.9565230769</v>
      </c>
      <c r="G11" s="32">
        <v>359497.382830769</v>
      </c>
      <c r="H11" s="32">
        <v>0.122289427160881</v>
      </c>
    </row>
    <row r="12" spans="1:8" ht="14.25" x14ac:dyDescent="0.2">
      <c r="A12" s="32">
        <v>11</v>
      </c>
      <c r="B12" s="33">
        <v>23</v>
      </c>
      <c r="C12" s="32">
        <v>145588.19500000001</v>
      </c>
      <c r="D12" s="32">
        <v>1225226.46265385</v>
      </c>
      <c r="E12" s="32">
        <v>1061458.2247846201</v>
      </c>
      <c r="F12" s="32">
        <v>163768.237869231</v>
      </c>
      <c r="G12" s="32">
        <v>1061458.2247846201</v>
      </c>
      <c r="H12" s="32">
        <v>0.133663647383609</v>
      </c>
    </row>
    <row r="13" spans="1:8" ht="14.25" x14ac:dyDescent="0.2">
      <c r="A13" s="32">
        <v>12</v>
      </c>
      <c r="B13" s="33">
        <v>24</v>
      </c>
      <c r="C13" s="32">
        <v>20063.348000000002</v>
      </c>
      <c r="D13" s="32">
        <v>545102.23773162405</v>
      </c>
      <c r="E13" s="32">
        <v>517043.262283761</v>
      </c>
      <c r="F13" s="32">
        <v>28058.975447863198</v>
      </c>
      <c r="G13" s="32">
        <v>517043.262283761</v>
      </c>
      <c r="H13" s="32">
        <v>5.1474702368912002E-2</v>
      </c>
    </row>
    <row r="14" spans="1:8" ht="14.25" x14ac:dyDescent="0.2">
      <c r="A14" s="32">
        <v>13</v>
      </c>
      <c r="B14" s="33">
        <v>25</v>
      </c>
      <c r="C14" s="32">
        <v>83774</v>
      </c>
      <c r="D14" s="32">
        <v>1165689.5488</v>
      </c>
      <c r="E14" s="32">
        <v>1135117.5273</v>
      </c>
      <c r="F14" s="32">
        <v>30572.021499999999</v>
      </c>
      <c r="G14" s="32">
        <v>1135117.5273</v>
      </c>
      <c r="H14" s="32">
        <v>2.6226555373574299E-2</v>
      </c>
    </row>
    <row r="15" spans="1:8" ht="14.25" x14ac:dyDescent="0.2">
      <c r="A15" s="32">
        <v>14</v>
      </c>
      <c r="B15" s="33">
        <v>26</v>
      </c>
      <c r="C15" s="32">
        <v>56796</v>
      </c>
      <c r="D15" s="32">
        <v>211516.41869848</v>
      </c>
      <c r="E15" s="32">
        <v>272622.39247386</v>
      </c>
      <c r="F15" s="32">
        <v>-61105.973775380102</v>
      </c>
      <c r="G15" s="32">
        <v>272622.39247386</v>
      </c>
      <c r="H15" s="32">
        <v>-0.28889470685719099</v>
      </c>
    </row>
    <row r="16" spans="1:8" ht="14.25" x14ac:dyDescent="0.2">
      <c r="A16" s="32">
        <v>15</v>
      </c>
      <c r="B16" s="33">
        <v>27</v>
      </c>
      <c r="C16" s="32">
        <v>143048.17600000001</v>
      </c>
      <c r="D16" s="32">
        <v>997007.27373333299</v>
      </c>
      <c r="E16" s="32">
        <v>917470.20440000005</v>
      </c>
      <c r="F16" s="32">
        <v>79537.069333333304</v>
      </c>
      <c r="G16" s="32">
        <v>917470.20440000005</v>
      </c>
      <c r="H16" s="32">
        <v>7.9775816514862097E-2</v>
      </c>
    </row>
    <row r="17" spans="1:8" ht="14.25" x14ac:dyDescent="0.2">
      <c r="A17" s="32">
        <v>16</v>
      </c>
      <c r="B17" s="33">
        <v>29</v>
      </c>
      <c r="C17" s="32">
        <v>199136</v>
      </c>
      <c r="D17" s="32">
        <v>2519517.0902188001</v>
      </c>
      <c r="E17" s="32">
        <v>2371274.6271333299</v>
      </c>
      <c r="F17" s="32">
        <v>148242.46308546999</v>
      </c>
      <c r="G17" s="32">
        <v>2371274.6271333299</v>
      </c>
      <c r="H17" s="32">
        <v>5.8837649349938001E-2</v>
      </c>
    </row>
    <row r="18" spans="1:8" ht="14.25" x14ac:dyDescent="0.2">
      <c r="A18" s="32">
        <v>17</v>
      </c>
      <c r="B18" s="33">
        <v>31</v>
      </c>
      <c r="C18" s="32">
        <v>28655.572</v>
      </c>
      <c r="D18" s="32">
        <v>225837.17602558801</v>
      </c>
      <c r="E18" s="32">
        <v>183172.64981651399</v>
      </c>
      <c r="F18" s="32">
        <v>42664.526209074502</v>
      </c>
      <c r="G18" s="32">
        <v>183172.64981651399</v>
      </c>
      <c r="H18" s="32">
        <v>0.18891719671627699</v>
      </c>
    </row>
    <row r="19" spans="1:8" ht="14.25" x14ac:dyDescent="0.2">
      <c r="A19" s="32">
        <v>18</v>
      </c>
      <c r="B19" s="33">
        <v>32</v>
      </c>
      <c r="C19" s="32">
        <v>15841.486000000001</v>
      </c>
      <c r="D19" s="32">
        <v>260580.68571220001</v>
      </c>
      <c r="E19" s="32">
        <v>238221.06649093199</v>
      </c>
      <c r="F19" s="32">
        <v>22359.6192212688</v>
      </c>
      <c r="G19" s="32">
        <v>238221.06649093199</v>
      </c>
      <c r="H19" s="32">
        <v>8.5806893784767996E-2</v>
      </c>
    </row>
    <row r="20" spans="1:8" ht="14.25" x14ac:dyDescent="0.2">
      <c r="A20" s="32">
        <v>19</v>
      </c>
      <c r="B20" s="33">
        <v>33</v>
      </c>
      <c r="C20" s="32">
        <v>33365.616000000002</v>
      </c>
      <c r="D20" s="32">
        <v>443407.01749688399</v>
      </c>
      <c r="E20" s="32">
        <v>341888.75150412001</v>
      </c>
      <c r="F20" s="32">
        <v>101518.26599276401</v>
      </c>
      <c r="G20" s="32">
        <v>341888.75150412001</v>
      </c>
      <c r="H20" s="32">
        <v>0.22895051721520701</v>
      </c>
    </row>
    <row r="21" spans="1:8" ht="14.25" x14ac:dyDescent="0.2">
      <c r="A21" s="32">
        <v>20</v>
      </c>
      <c r="B21" s="33">
        <v>34</v>
      </c>
      <c r="C21" s="32">
        <v>38459.993999999999</v>
      </c>
      <c r="D21" s="32">
        <v>191080.369745095</v>
      </c>
      <c r="E21" s="32">
        <v>129707.239259583</v>
      </c>
      <c r="F21" s="32">
        <v>61373.130485511501</v>
      </c>
      <c r="G21" s="32">
        <v>129707.239259583</v>
      </c>
      <c r="H21" s="32">
        <v>0.321190138826843</v>
      </c>
    </row>
    <row r="22" spans="1:8" ht="14.25" x14ac:dyDescent="0.2">
      <c r="A22" s="32">
        <v>21</v>
      </c>
      <c r="B22" s="33">
        <v>35</v>
      </c>
      <c r="C22" s="32">
        <v>37432.692999999999</v>
      </c>
      <c r="D22" s="32">
        <v>907413.03930088505</v>
      </c>
      <c r="E22" s="32">
        <v>874197.70989734505</v>
      </c>
      <c r="F22" s="32">
        <v>33215.329403539799</v>
      </c>
      <c r="G22" s="32">
        <v>874197.70989734505</v>
      </c>
      <c r="H22" s="32">
        <v>3.66044215422896E-2</v>
      </c>
    </row>
    <row r="23" spans="1:8" ht="14.25" x14ac:dyDescent="0.2">
      <c r="A23" s="32">
        <v>22</v>
      </c>
      <c r="B23" s="33">
        <v>36</v>
      </c>
      <c r="C23" s="32">
        <v>149744.644</v>
      </c>
      <c r="D23" s="32">
        <v>716169.76613982301</v>
      </c>
      <c r="E23" s="32">
        <v>632904.20029435796</v>
      </c>
      <c r="F23" s="32">
        <v>83265.565845464895</v>
      </c>
      <c r="G23" s="32">
        <v>632904.20029435796</v>
      </c>
      <c r="H23" s="32">
        <v>0.11626512285525401</v>
      </c>
    </row>
    <row r="24" spans="1:8" ht="14.25" x14ac:dyDescent="0.2">
      <c r="A24" s="32">
        <v>23</v>
      </c>
      <c r="B24" s="33">
        <v>37</v>
      </c>
      <c r="C24" s="32">
        <v>118798.54300000001</v>
      </c>
      <c r="D24" s="32">
        <v>945079.08341946895</v>
      </c>
      <c r="E24" s="32">
        <v>831327.04061590496</v>
      </c>
      <c r="F24" s="32">
        <v>113752.04280356401</v>
      </c>
      <c r="G24" s="32">
        <v>831327.04061590496</v>
      </c>
      <c r="H24" s="32">
        <v>0.120362459395449</v>
      </c>
    </row>
    <row r="25" spans="1:8" ht="14.25" x14ac:dyDescent="0.2">
      <c r="A25" s="32">
        <v>24</v>
      </c>
      <c r="B25" s="33">
        <v>38</v>
      </c>
      <c r="C25" s="32">
        <v>263908.59499999997</v>
      </c>
      <c r="D25" s="32">
        <v>1140062.3137999999</v>
      </c>
      <c r="E25" s="32">
        <v>1189589.4114000001</v>
      </c>
      <c r="F25" s="32">
        <v>-49527.097600000001</v>
      </c>
      <c r="G25" s="32">
        <v>1189589.4114000001</v>
      </c>
      <c r="H25" s="32">
        <v>-4.3442447838591101E-2</v>
      </c>
    </row>
    <row r="26" spans="1:8" ht="14.25" x14ac:dyDescent="0.2">
      <c r="A26" s="32">
        <v>25</v>
      </c>
      <c r="B26" s="33">
        <v>39</v>
      </c>
      <c r="C26" s="32">
        <v>80770.906000000003</v>
      </c>
      <c r="D26" s="32">
        <v>100936.90258972099</v>
      </c>
      <c r="E26" s="32">
        <v>73238.996773458901</v>
      </c>
      <c r="F26" s="32">
        <v>27697.905816261999</v>
      </c>
      <c r="G26" s="32">
        <v>73238.996773458901</v>
      </c>
      <c r="H26" s="32">
        <v>0.274408121367127</v>
      </c>
    </row>
    <row r="27" spans="1:8" ht="14.25" x14ac:dyDescent="0.2">
      <c r="A27" s="32">
        <v>26</v>
      </c>
      <c r="B27" s="33">
        <v>42</v>
      </c>
      <c r="C27" s="32">
        <v>9665.8160000000007</v>
      </c>
      <c r="D27" s="32">
        <v>157477.32550000001</v>
      </c>
      <c r="E27" s="32">
        <v>143734.33900000001</v>
      </c>
      <c r="F27" s="32">
        <v>13742.986500000001</v>
      </c>
      <c r="G27" s="32">
        <v>143734.33900000001</v>
      </c>
      <c r="H27" s="32">
        <v>8.7269620920759197E-2</v>
      </c>
    </row>
    <row r="28" spans="1:8" ht="14.25" x14ac:dyDescent="0.2">
      <c r="A28" s="32">
        <v>27</v>
      </c>
      <c r="B28" s="33">
        <v>75</v>
      </c>
      <c r="C28" s="32">
        <v>315</v>
      </c>
      <c r="D28" s="32">
        <v>160649.57264786301</v>
      </c>
      <c r="E28" s="32">
        <v>151814.70517264999</v>
      </c>
      <c r="F28" s="32">
        <v>8834.8674752136794</v>
      </c>
      <c r="G28" s="32">
        <v>151814.70517264999</v>
      </c>
      <c r="H28" s="32">
        <v>5.49946528309746E-2</v>
      </c>
    </row>
    <row r="29" spans="1:8" ht="14.25" x14ac:dyDescent="0.2">
      <c r="A29" s="32">
        <v>28</v>
      </c>
      <c r="B29" s="33">
        <v>76</v>
      </c>
      <c r="C29" s="32">
        <v>1744</v>
      </c>
      <c r="D29" s="32">
        <v>301393.74059230799</v>
      </c>
      <c r="E29" s="32">
        <v>280125.79853931599</v>
      </c>
      <c r="F29" s="32">
        <v>21267.942052991501</v>
      </c>
      <c r="G29" s="32">
        <v>280125.79853931599</v>
      </c>
      <c r="H29" s="32">
        <v>7.0565307730661803E-2</v>
      </c>
    </row>
    <row r="30" spans="1:8" ht="14.25" x14ac:dyDescent="0.2">
      <c r="A30" s="32">
        <v>29</v>
      </c>
      <c r="B30" s="33">
        <v>99</v>
      </c>
      <c r="C30" s="32">
        <v>27</v>
      </c>
      <c r="D30" s="32">
        <v>5404.25981393238</v>
      </c>
      <c r="E30" s="32">
        <v>4692.0429619544702</v>
      </c>
      <c r="F30" s="32">
        <v>712.21685197791396</v>
      </c>
      <c r="G30" s="32">
        <v>4692.0429619544702</v>
      </c>
      <c r="H30" s="32">
        <v>0.13178804803976901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2014-09-26T00:16:54Z</dcterms:modified>
</cp:coreProperties>
</file>