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<sst xmlns="http://schemas.openxmlformats.org/spreadsheetml/2006/main" count="116" uniqueCount="73">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</sst>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11" fontId="32" fillId="0" borderId="0" xfId="0" applyNumberFormat="1" applyFont="1" applyAlignment="1"/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" sqref="C2:D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15858366.993100001</v>
      </c>
      <c r="F3" s="25">
        <f>RA!I7</f>
        <v>1375391.5573</v>
      </c>
      <c r="G3" s="16">
        <f>E3-F3</f>
        <v>14482975.435800001</v>
      </c>
      <c r="H3" s="27">
        <f>RA!J7</f>
        <v>8.6729709174875005</v>
      </c>
      <c r="I3" s="20">
        <f>SUM(I4:I40)</f>
        <v>15858372.828646941</v>
      </c>
      <c r="J3" s="21">
        <f>SUM(J4:J40)</f>
        <v>14482975.338335382</v>
      </c>
      <c r="K3" s="22">
        <f>E3-I3</f>
        <v>-5.8355469405651093</v>
      </c>
      <c r="L3" s="22">
        <f>G3-J3</f>
        <v>9.746461920440197E-2</v>
      </c>
    </row>
    <row r="4" spans="1:13" x14ac:dyDescent="0.15">
      <c r="A4" s="40">
        <f>RA!A8</f>
        <v>41908</v>
      </c>
      <c r="B4" s="12">
        <v>12</v>
      </c>
      <c r="C4" s="37" t="s">
        <v>6</v>
      </c>
      <c r="D4" s="37"/>
      <c r="E4" s="15">
        <f>VLOOKUP(C4,RA!B8:D39,3,0)</f>
        <v>602475.26919999998</v>
      </c>
      <c r="F4" s="25">
        <f>VLOOKUP(C4,RA!B8:I43,8,0)</f>
        <v>153677.56959999999</v>
      </c>
      <c r="G4" s="16">
        <f t="shared" ref="G4:G40" si="0">E4-F4</f>
        <v>448797.69959999999</v>
      </c>
      <c r="H4" s="27">
        <f>RA!J8</f>
        <v>25.5076975697379</v>
      </c>
      <c r="I4" s="20">
        <f>VLOOKUP(B4,RMS!B:D,3,FALSE)</f>
        <v>602476.04702478601</v>
      </c>
      <c r="J4" s="21">
        <f>VLOOKUP(B4,RMS!B:E,4,FALSE)</f>
        <v>448797.70544187998</v>
      </c>
      <c r="K4" s="22">
        <f t="shared" ref="K4:K40" si="1">E4-I4</f>
        <v>-0.77782478602603078</v>
      </c>
      <c r="L4" s="22">
        <f t="shared" ref="L4:L40" si="2">G4-J4</f>
        <v>-5.8418799890205264E-3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VLOOKUP(C5,RA!B8:D40,3,0)</f>
        <v>86761.245899999994</v>
      </c>
      <c r="F5" s="25">
        <f>VLOOKUP(C5,RA!B9:I44,8,0)</f>
        <v>19126.033599999999</v>
      </c>
      <c r="G5" s="16">
        <f t="shared" si="0"/>
        <v>67635.212299999999</v>
      </c>
      <c r="H5" s="27">
        <f>RA!J9</f>
        <v>22.0444432322289</v>
      </c>
      <c r="I5" s="20">
        <f>VLOOKUP(B5,RMS!B:D,3,FALSE)</f>
        <v>86761.285109666394</v>
      </c>
      <c r="J5" s="21">
        <f>VLOOKUP(B5,RMS!B:E,4,FALSE)</f>
        <v>67635.220858452507</v>
      </c>
      <c r="K5" s="22">
        <f t="shared" si="1"/>
        <v>-3.9209666399983689E-2</v>
      </c>
      <c r="L5" s="22">
        <f t="shared" si="2"/>
        <v>-8.5584525077138096E-3</v>
      </c>
      <c r="M5" s="35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VLOOKUP(C6,RA!B10:D41,3,0)</f>
        <v>110743.7709</v>
      </c>
      <c r="F6" s="25">
        <f>VLOOKUP(C6,RA!B10:I45,8,0)</f>
        <v>28486.898799999999</v>
      </c>
      <c r="G6" s="16">
        <f t="shared" si="0"/>
        <v>82256.872100000008</v>
      </c>
      <c r="H6" s="27">
        <f>RA!J10</f>
        <v>25.723251581999399</v>
      </c>
      <c r="I6" s="20">
        <f>VLOOKUP(B6,RMS!B:D,3,FALSE)</f>
        <v>110745.792805983</v>
      </c>
      <c r="J6" s="21">
        <f>VLOOKUP(B6,RMS!B:E,4,FALSE)</f>
        <v>82256.872317094007</v>
      </c>
      <c r="K6" s="22">
        <f t="shared" si="1"/>
        <v>-2.0219059829978505</v>
      </c>
      <c r="L6" s="22">
        <f t="shared" si="2"/>
        <v>-2.1709399879910052E-4</v>
      </c>
      <c r="M6" s="35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VLOOKUP(C7,RA!B10:D42,3,0)</f>
        <v>39476.069300000003</v>
      </c>
      <c r="F7" s="25">
        <f>VLOOKUP(C7,RA!B11:I46,8,0)</f>
        <v>8833.5254999999997</v>
      </c>
      <c r="G7" s="16">
        <f t="shared" si="0"/>
        <v>30642.543800000003</v>
      </c>
      <c r="H7" s="27">
        <f>RA!J11</f>
        <v>22.3769125362236</v>
      </c>
      <c r="I7" s="20">
        <f>VLOOKUP(B7,RMS!B:D,3,FALSE)</f>
        <v>39476.109223931599</v>
      </c>
      <c r="J7" s="21">
        <f>VLOOKUP(B7,RMS!B:E,4,FALSE)</f>
        <v>30642.5439418803</v>
      </c>
      <c r="K7" s="22">
        <f t="shared" si="1"/>
        <v>-3.9923931595694739E-2</v>
      </c>
      <c r="L7" s="22">
        <f t="shared" si="2"/>
        <v>-1.418802967236843E-4</v>
      </c>
      <c r="M7" s="35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VLOOKUP(C8,RA!B12:D43,3,0)</f>
        <v>263759.06099999999</v>
      </c>
      <c r="F8" s="25">
        <f>VLOOKUP(C8,RA!B12:I47,8,0)</f>
        <v>28335.563200000001</v>
      </c>
      <c r="G8" s="16">
        <f t="shared" si="0"/>
        <v>235423.49779999998</v>
      </c>
      <c r="H8" s="27">
        <f>RA!J12</f>
        <v>10.7429724281586</v>
      </c>
      <c r="I8" s="20">
        <f>VLOOKUP(B8,RMS!B:D,3,FALSE)</f>
        <v>263759.29719572602</v>
      </c>
      <c r="J8" s="21">
        <f>VLOOKUP(B8,RMS!B:E,4,FALSE)</f>
        <v>235423.41411196601</v>
      </c>
      <c r="K8" s="22">
        <f t="shared" si="1"/>
        <v>-0.23619572602910921</v>
      </c>
      <c r="L8" s="22">
        <f t="shared" si="2"/>
        <v>8.3688033977523446E-2</v>
      </c>
      <c r="M8" s="35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VLOOKUP(C9,RA!B12:D44,3,0)</f>
        <v>245297.79319999999</v>
      </c>
      <c r="F9" s="25">
        <f>VLOOKUP(C9,RA!B13:I48,8,0)</f>
        <v>53655.248899999999</v>
      </c>
      <c r="G9" s="16">
        <f t="shared" si="0"/>
        <v>191642.54429999998</v>
      </c>
      <c r="H9" s="27">
        <f>RA!J13</f>
        <v>21.873514718598798</v>
      </c>
      <c r="I9" s="20">
        <f>VLOOKUP(B9,RMS!B:D,3,FALSE)</f>
        <v>245298.03738034199</v>
      </c>
      <c r="J9" s="21">
        <f>VLOOKUP(B9,RMS!B:E,4,FALSE)</f>
        <v>191642.54389658099</v>
      </c>
      <c r="K9" s="22">
        <f t="shared" si="1"/>
        <v>-0.24418034200789407</v>
      </c>
      <c r="L9" s="22">
        <f t="shared" si="2"/>
        <v>4.0341899148188531E-4</v>
      </c>
      <c r="M9" s="35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VLOOKUP(C10,RA!B14:D45,3,0)</f>
        <v>129627.4118</v>
      </c>
      <c r="F10" s="25">
        <f>VLOOKUP(C10,RA!B14:I49,8,0)</f>
        <v>25072.2814</v>
      </c>
      <c r="G10" s="16">
        <f t="shared" si="0"/>
        <v>104555.13039999999</v>
      </c>
      <c r="H10" s="27">
        <f>RA!J14</f>
        <v>19.341805141248699</v>
      </c>
      <c r="I10" s="20">
        <f>VLOOKUP(B10,RMS!B:D,3,FALSE)</f>
        <v>129627.43438376101</v>
      </c>
      <c r="J10" s="21">
        <f>VLOOKUP(B10,RMS!B:E,4,FALSE)</f>
        <v>104555.130182051</v>
      </c>
      <c r="K10" s="22">
        <f t="shared" si="1"/>
        <v>-2.2583761005080305E-2</v>
      </c>
      <c r="L10" s="22">
        <f t="shared" si="2"/>
        <v>2.1794899657834321E-4</v>
      </c>
      <c r="M10" s="35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VLOOKUP(C11,RA!B14:D46,3,0)</f>
        <v>66864.897800000006</v>
      </c>
      <c r="F11" s="25">
        <f>VLOOKUP(C11,RA!B15:I50,8,0)</f>
        <v>11875.294599999999</v>
      </c>
      <c r="G11" s="16">
        <f t="shared" si="0"/>
        <v>54989.603200000005</v>
      </c>
      <c r="H11" s="27">
        <f>RA!J15</f>
        <v>17.760132731407499</v>
      </c>
      <c r="I11" s="20">
        <f>VLOOKUP(B11,RMS!B:D,3,FALSE)</f>
        <v>66864.966834188002</v>
      </c>
      <c r="J11" s="21">
        <f>VLOOKUP(B11,RMS!B:E,4,FALSE)</f>
        <v>54989.604175213703</v>
      </c>
      <c r="K11" s="22">
        <f t="shared" si="1"/>
        <v>-6.9034187996294349E-2</v>
      </c>
      <c r="L11" s="22">
        <f t="shared" si="2"/>
        <v>-9.752136975293979E-4</v>
      </c>
      <c r="M11" s="35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VLOOKUP(C12,RA!B16:D47,3,0)</f>
        <v>860755.67720000003</v>
      </c>
      <c r="F12" s="25">
        <f>VLOOKUP(C12,RA!B16:I51,8,0)</f>
        <v>-52.631700000000002</v>
      </c>
      <c r="G12" s="16">
        <f t="shared" si="0"/>
        <v>860808.30890000006</v>
      </c>
      <c r="H12" s="27">
        <f>RA!J16</f>
        <v>-6.1145922581900001E-3</v>
      </c>
      <c r="I12" s="20">
        <f>VLOOKUP(B12,RMS!B:D,3,FALSE)</f>
        <v>860755.22730000003</v>
      </c>
      <c r="J12" s="21">
        <f>VLOOKUP(B12,RMS!B:E,4,FALSE)</f>
        <v>860808.30889999995</v>
      </c>
      <c r="K12" s="22">
        <f t="shared" si="1"/>
        <v>0.44990000000689179</v>
      </c>
      <c r="L12" s="22">
        <f t="shared" si="2"/>
        <v>0</v>
      </c>
      <c r="M12" s="35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VLOOKUP(C13,RA!B16:D48,3,0)</f>
        <v>579302.35199999996</v>
      </c>
      <c r="F13" s="25">
        <f>VLOOKUP(C13,RA!B17:I52,8,0)</f>
        <v>62857.010199999997</v>
      </c>
      <c r="G13" s="16">
        <f t="shared" si="0"/>
        <v>516445.34179999994</v>
      </c>
      <c r="H13" s="27">
        <f>RA!J17</f>
        <v>10.8504669423472</v>
      </c>
      <c r="I13" s="20">
        <f>VLOOKUP(B13,RMS!B:D,3,FALSE)</f>
        <v>579302.45447008498</v>
      </c>
      <c r="J13" s="21">
        <f>VLOOKUP(B13,RMS!B:E,4,FALSE)</f>
        <v>516445.342382906</v>
      </c>
      <c r="K13" s="22">
        <f t="shared" si="1"/>
        <v>-0.10247008502483368</v>
      </c>
      <c r="L13" s="22">
        <f t="shared" si="2"/>
        <v>-5.8290606830269098E-4</v>
      </c>
      <c r="M13" s="35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VLOOKUP(C14,RA!B18:D49,3,0)</f>
        <v>1384350.0408000001</v>
      </c>
      <c r="F14" s="25">
        <f>VLOOKUP(C14,RA!B18:I53,8,0)</f>
        <v>179915.7977</v>
      </c>
      <c r="G14" s="16">
        <f t="shared" si="0"/>
        <v>1204434.2431000001</v>
      </c>
      <c r="H14" s="27">
        <f>RA!J18</f>
        <v>12.996409318269601</v>
      </c>
      <c r="I14" s="20">
        <f>VLOOKUP(B14,RMS!B:D,3,FALSE)</f>
        <v>1384350.3664931599</v>
      </c>
      <c r="J14" s="21">
        <f>VLOOKUP(B14,RMS!B:E,4,FALSE)</f>
        <v>1204434.2333752101</v>
      </c>
      <c r="K14" s="22">
        <f t="shared" si="1"/>
        <v>-0.32569315982982516</v>
      </c>
      <c r="L14" s="22">
        <f t="shared" si="2"/>
        <v>9.7247899975627661E-3</v>
      </c>
      <c r="M14" s="35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VLOOKUP(C15,RA!B18:D50,3,0)</f>
        <v>686675.03599999996</v>
      </c>
      <c r="F15" s="25">
        <f>VLOOKUP(C15,RA!B19:I54,8,0)</f>
        <v>-15124.9948</v>
      </c>
      <c r="G15" s="16">
        <f t="shared" si="0"/>
        <v>701800.03079999995</v>
      </c>
      <c r="H15" s="27">
        <f>RA!J19</f>
        <v>-2.2026422990568699</v>
      </c>
      <c r="I15" s="20">
        <f>VLOOKUP(B15,RMS!B:D,3,FALSE)</f>
        <v>686675.25516666705</v>
      </c>
      <c r="J15" s="21">
        <f>VLOOKUP(B15,RMS!B:E,4,FALSE)</f>
        <v>701800.03067008499</v>
      </c>
      <c r="K15" s="22">
        <f t="shared" si="1"/>
        <v>-0.21916666708420962</v>
      </c>
      <c r="L15" s="22">
        <f t="shared" si="2"/>
        <v>1.29914958961308E-4</v>
      </c>
      <c r="M15" s="35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VLOOKUP(C16,RA!B20:D51,3,0)</f>
        <v>1070713.909</v>
      </c>
      <c r="F16" s="25">
        <f>VLOOKUP(C16,RA!B20:I55,8,0)</f>
        <v>41013.260399999999</v>
      </c>
      <c r="G16" s="16">
        <f t="shared" si="0"/>
        <v>1029700.6486</v>
      </c>
      <c r="H16" s="27">
        <f>RA!J20</f>
        <v>3.8304592903163601</v>
      </c>
      <c r="I16" s="20">
        <f>VLOOKUP(B16,RMS!B:D,3,FALSE)</f>
        <v>1070713.8747</v>
      </c>
      <c r="J16" s="21">
        <f>VLOOKUP(B16,RMS!B:E,4,FALSE)</f>
        <v>1029700.6486</v>
      </c>
      <c r="K16" s="22">
        <f t="shared" si="1"/>
        <v>3.4299999941140413E-2</v>
      </c>
      <c r="L16" s="22">
        <f t="shared" si="2"/>
        <v>0</v>
      </c>
      <c r="M16" s="35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VLOOKUP(C17,RA!B20:D52,3,0)</f>
        <v>304583.4253</v>
      </c>
      <c r="F17" s="25">
        <f>VLOOKUP(C17,RA!B21:I56,8,0)</f>
        <v>28713.662</v>
      </c>
      <c r="G17" s="16">
        <f t="shared" si="0"/>
        <v>275869.76329999999</v>
      </c>
      <c r="H17" s="27">
        <f>RA!J21</f>
        <v>9.4271912438171697</v>
      </c>
      <c r="I17" s="20">
        <f>VLOOKUP(B17,RMS!B:D,3,FALSE)</f>
        <v>304583.55851785</v>
      </c>
      <c r="J17" s="21">
        <f>VLOOKUP(B17,RMS!B:E,4,FALSE)</f>
        <v>275869.76341338799</v>
      </c>
      <c r="K17" s="22">
        <f t="shared" si="1"/>
        <v>-0.13321785000152886</v>
      </c>
      <c r="L17" s="22">
        <f t="shared" si="2"/>
        <v>-1.1338799959048629E-4</v>
      </c>
      <c r="M17" s="35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VLOOKUP(C18,RA!B22:D53,3,0)</f>
        <v>1087810.5926000001</v>
      </c>
      <c r="F18" s="25">
        <f>VLOOKUP(C18,RA!B22:I57,8,0)</f>
        <v>93571.099700000006</v>
      </c>
      <c r="G18" s="16">
        <f t="shared" si="0"/>
        <v>994239.49290000007</v>
      </c>
      <c r="H18" s="27">
        <f>RA!J22</f>
        <v>8.6017823632654409</v>
      </c>
      <c r="I18" s="20">
        <f>VLOOKUP(B18,RMS!B:D,3,FALSE)</f>
        <v>1087811.2982000001</v>
      </c>
      <c r="J18" s="21">
        <f>VLOOKUP(B18,RMS!B:E,4,FALSE)</f>
        <v>994239.49109999998</v>
      </c>
      <c r="K18" s="22">
        <f t="shared" si="1"/>
        <v>-0.70559999998658895</v>
      </c>
      <c r="L18" s="22">
        <f t="shared" si="2"/>
        <v>1.8000000854954123E-3</v>
      </c>
      <c r="M18" s="35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VLOOKUP(C19,RA!B22:D54,3,0)</f>
        <v>2527591.2225000001</v>
      </c>
      <c r="F19" s="25">
        <f>VLOOKUP(C19,RA!B23:I58,8,0)</f>
        <v>163543.45490000001</v>
      </c>
      <c r="G19" s="16">
        <f t="shared" si="0"/>
        <v>2364047.7675999999</v>
      </c>
      <c r="H19" s="27">
        <f>RA!J23</f>
        <v>6.4703284868287296</v>
      </c>
      <c r="I19" s="20">
        <f>VLOOKUP(B19,RMS!B:D,3,FALSE)</f>
        <v>2527592.6550299102</v>
      </c>
      <c r="J19" s="21">
        <f>VLOOKUP(B19,RMS!B:E,4,FALSE)</f>
        <v>2364047.8015333302</v>
      </c>
      <c r="K19" s="22">
        <f t="shared" si="1"/>
        <v>-1.4325299100019038</v>
      </c>
      <c r="L19" s="22">
        <f t="shared" si="2"/>
        <v>-3.3933330327272415E-2</v>
      </c>
      <c r="M19" s="35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VLOOKUP(C20,RA!B24:D55,3,0)</f>
        <v>235467.16200000001</v>
      </c>
      <c r="F20" s="25">
        <f>VLOOKUP(C20,RA!B24:I59,8,0)</f>
        <v>39170.974699999999</v>
      </c>
      <c r="G20" s="16">
        <f t="shared" si="0"/>
        <v>196296.18730000002</v>
      </c>
      <c r="H20" s="27">
        <f>RA!J24</f>
        <v>16.635429911878798</v>
      </c>
      <c r="I20" s="20">
        <f>VLOOKUP(B20,RMS!B:D,3,FALSE)</f>
        <v>235467.13409422099</v>
      </c>
      <c r="J20" s="21">
        <f>VLOOKUP(B20,RMS!B:E,4,FALSE)</f>
        <v>196296.180361676</v>
      </c>
      <c r="K20" s="22">
        <f t="shared" si="1"/>
        <v>2.7905779017601162E-2</v>
      </c>
      <c r="L20" s="22">
        <f t="shared" si="2"/>
        <v>6.9383240188471973E-3</v>
      </c>
      <c r="M20" s="35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VLOOKUP(C21,RA!B24:D56,3,0)</f>
        <v>296718.94030000002</v>
      </c>
      <c r="F21" s="25">
        <f>VLOOKUP(C21,RA!B25:I60,8,0)</f>
        <v>18341.637299999999</v>
      </c>
      <c r="G21" s="16">
        <f t="shared" si="0"/>
        <v>278377.30300000001</v>
      </c>
      <c r="H21" s="27">
        <f>RA!J25</f>
        <v>6.1814851729571298</v>
      </c>
      <c r="I21" s="20">
        <f>VLOOKUP(B21,RMS!B:D,3,FALSE)</f>
        <v>296718.94052068703</v>
      </c>
      <c r="J21" s="21">
        <f>VLOOKUP(B21,RMS!B:E,4,FALSE)</f>
        <v>278377.30830345798</v>
      </c>
      <c r="K21" s="22">
        <f t="shared" si="1"/>
        <v>-2.2068701218813658E-4</v>
      </c>
      <c r="L21" s="22">
        <f t="shared" si="2"/>
        <v>-5.3034579614177346E-3</v>
      </c>
      <c r="M21" s="35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VLOOKUP(C22,RA!B26:D57,3,0)</f>
        <v>443567.68900000001</v>
      </c>
      <c r="F22" s="25">
        <f>VLOOKUP(C22,RA!B26:I61,8,0)</f>
        <v>90498.692299999995</v>
      </c>
      <c r="G22" s="16">
        <f t="shared" si="0"/>
        <v>353068.99670000002</v>
      </c>
      <c r="H22" s="27">
        <f>RA!J26</f>
        <v>20.402453682779399</v>
      </c>
      <c r="I22" s="20">
        <f>VLOOKUP(B22,RMS!B:D,3,FALSE)</f>
        <v>443567.72211493098</v>
      </c>
      <c r="J22" s="21">
        <f>VLOOKUP(B22,RMS!B:E,4,FALSE)</f>
        <v>353068.91019398102</v>
      </c>
      <c r="K22" s="22">
        <f t="shared" si="1"/>
        <v>-3.3114930964075029E-2</v>
      </c>
      <c r="L22" s="22">
        <f t="shared" si="2"/>
        <v>8.6506018997170031E-2</v>
      </c>
      <c r="M22" s="35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VLOOKUP(C23,RA!B26:D58,3,0)</f>
        <v>200551.7248</v>
      </c>
      <c r="F23" s="25">
        <f>VLOOKUP(C23,RA!B27:I62,8,0)</f>
        <v>63277.529399999999</v>
      </c>
      <c r="G23" s="16">
        <f t="shared" si="0"/>
        <v>137274.1954</v>
      </c>
      <c r="H23" s="27">
        <f>RA!J27</f>
        <v>31.551725353199298</v>
      </c>
      <c r="I23" s="20">
        <f>VLOOKUP(B23,RMS!B:D,3,FALSE)</f>
        <v>200551.68195734799</v>
      </c>
      <c r="J23" s="21">
        <f>VLOOKUP(B23,RMS!B:E,4,FALSE)</f>
        <v>137274.19881392099</v>
      </c>
      <c r="K23" s="22">
        <f t="shared" si="1"/>
        <v>4.2842652008403093E-2</v>
      </c>
      <c r="L23" s="22">
        <f t="shared" si="2"/>
        <v>-3.4139209892600775E-3</v>
      </c>
      <c r="M23" s="35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VLOOKUP(C24,RA!B28:D59,3,0)</f>
        <v>964929.67180000001</v>
      </c>
      <c r="F24" s="25">
        <f>VLOOKUP(C24,RA!B28:I63,8,0)</f>
        <v>39336.583100000003</v>
      </c>
      <c r="G24" s="16">
        <f t="shared" si="0"/>
        <v>925593.08869999996</v>
      </c>
      <c r="H24" s="27">
        <f>RA!J28</f>
        <v>4.0766269552703003</v>
      </c>
      <c r="I24" s="20">
        <f>VLOOKUP(B24,RMS!B:D,3,FALSE)</f>
        <v>964929.66747079603</v>
      </c>
      <c r="J24" s="21">
        <f>VLOOKUP(B24,RMS!B:E,4,FALSE)</f>
        <v>925593.06272920396</v>
      </c>
      <c r="K24" s="22">
        <f t="shared" si="1"/>
        <v>4.3292039772495627E-3</v>
      </c>
      <c r="L24" s="22">
        <f t="shared" si="2"/>
        <v>2.5970796006731689E-2</v>
      </c>
      <c r="M24" s="35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VLOOKUP(C25,RA!B28:D60,3,0)</f>
        <v>705036.55390000006</v>
      </c>
      <c r="F25" s="25">
        <f>VLOOKUP(C25,RA!B29:I64,8,0)</f>
        <v>83916.904599999994</v>
      </c>
      <c r="G25" s="16">
        <f t="shared" si="0"/>
        <v>621119.64930000005</v>
      </c>
      <c r="H25" s="27">
        <f>RA!J29</f>
        <v>11.9024898972689</v>
      </c>
      <c r="I25" s="20">
        <f>VLOOKUP(B25,RMS!B:D,3,FALSE)</f>
        <v>705036.55194159294</v>
      </c>
      <c r="J25" s="21">
        <f>VLOOKUP(B25,RMS!B:E,4,FALSE)</f>
        <v>621119.67297404399</v>
      </c>
      <c r="K25" s="22">
        <f t="shared" si="1"/>
        <v>1.9584071123972535E-3</v>
      </c>
      <c r="L25" s="22">
        <f t="shared" si="2"/>
        <v>-2.3674043943174183E-2</v>
      </c>
      <c r="M25" s="35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VLOOKUP(C26,RA!B30:D61,3,0)</f>
        <v>972831.98499999999</v>
      </c>
      <c r="F26" s="25">
        <f>VLOOKUP(C26,RA!B30:I65,8,0)</f>
        <v>120921.315</v>
      </c>
      <c r="G26" s="16">
        <f t="shared" si="0"/>
        <v>851910.66999999993</v>
      </c>
      <c r="H26" s="27">
        <f>RA!J30</f>
        <v>12.4298251768521</v>
      </c>
      <c r="I26" s="20">
        <f>VLOOKUP(B26,RMS!B:D,3,FALSE)</f>
        <v>972831.99603539798</v>
      </c>
      <c r="J26" s="21">
        <f>VLOOKUP(B26,RMS!B:E,4,FALSE)</f>
        <v>851910.65780031402</v>
      </c>
      <c r="K26" s="22">
        <f t="shared" si="1"/>
        <v>-1.1035397998057306E-2</v>
      </c>
      <c r="L26" s="22">
        <f t="shared" si="2"/>
        <v>1.2199685908854008E-2</v>
      </c>
      <c r="M26" s="35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VLOOKUP(C27,RA!B30:D62,3,0)</f>
        <v>1104884.5566</v>
      </c>
      <c r="F27" s="25">
        <f>VLOOKUP(C27,RA!B31:I66,8,0)</f>
        <v>-43851.4162</v>
      </c>
      <c r="G27" s="16">
        <f t="shared" si="0"/>
        <v>1148735.9728000001</v>
      </c>
      <c r="H27" s="27">
        <f>RA!J31</f>
        <v>-3.96886859699999</v>
      </c>
      <c r="I27" s="20">
        <f>VLOOKUP(B27,RMS!B:D,3,FALSE)</f>
        <v>1104884.6066000001</v>
      </c>
      <c r="J27" s="21">
        <f>VLOOKUP(B27,RMS!B:E,4,FALSE)</f>
        <v>1148736.0271999999</v>
      </c>
      <c r="K27" s="22">
        <f t="shared" si="1"/>
        <v>-5.0000000046566129E-2</v>
      </c>
      <c r="L27" s="22">
        <f t="shared" si="2"/>
        <v>-5.4399999789893627E-2</v>
      </c>
      <c r="M27" s="35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VLOOKUP(C28,RA!B32:D63,3,0)</f>
        <v>100763.2871</v>
      </c>
      <c r="F28" s="25">
        <f>VLOOKUP(C28,RA!B32:I67,8,0)</f>
        <v>27200.039000000001</v>
      </c>
      <c r="G28" s="16">
        <f t="shared" si="0"/>
        <v>73563.248099999997</v>
      </c>
      <c r="H28" s="27">
        <f>RA!J32</f>
        <v>26.993997300828401</v>
      </c>
      <c r="I28" s="20">
        <f>VLOOKUP(B28,RMS!B:D,3,FALSE)</f>
        <v>100763.22808898</v>
      </c>
      <c r="J28" s="21">
        <f>VLOOKUP(B28,RMS!B:E,4,FALSE)</f>
        <v>73563.246384059807</v>
      </c>
      <c r="K28" s="22">
        <f t="shared" si="1"/>
        <v>5.9011019999161363E-2</v>
      </c>
      <c r="L28" s="22">
        <f t="shared" si="2"/>
        <v>1.7159401904791594E-3</v>
      </c>
      <c r="M28" s="35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VLOOKUP(C29,RA!B32:D64,3,0)</f>
        <v>7.6105999999999998</v>
      </c>
      <c r="F29" s="25">
        <f>VLOOKUP(C29,RA!B33:I68,8,0)</f>
        <v>0.87709999999999999</v>
      </c>
      <c r="G29" s="16">
        <f t="shared" si="0"/>
        <v>6.7334999999999994</v>
      </c>
      <c r="H29" s="27">
        <f>RA!J33</f>
        <v>11.524715528342</v>
      </c>
      <c r="I29" s="20">
        <f>VLOOKUP(B29,RMS!B:D,3,FALSE)</f>
        <v>7.6105999999999998</v>
      </c>
      <c r="J29" s="21">
        <f>VLOOKUP(B29,RMS!B:E,4,FALSE)</f>
        <v>6.7335000000000003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0"/>
      <c r="B30" s="12">
        <v>41</v>
      </c>
      <c r="C30" s="37" t="s">
        <v>36</v>
      </c>
      <c r="D30" s="37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0"/>
      <c r="B31" s="12">
        <v>42</v>
      </c>
      <c r="C31" s="37" t="s">
        <v>32</v>
      </c>
      <c r="D31" s="37"/>
      <c r="E31" s="15">
        <f>VLOOKUP(C31,RA!B34:D66,3,0)</f>
        <v>154727.0441</v>
      </c>
      <c r="F31" s="25">
        <f>VLOOKUP(C31,RA!B35:I70,8,0)</f>
        <v>14865.1149</v>
      </c>
      <c r="G31" s="16">
        <f t="shared" si="0"/>
        <v>139861.92920000001</v>
      </c>
      <c r="H31" s="27">
        <f>RA!J35</f>
        <v>9.6073152476128794</v>
      </c>
      <c r="I31" s="20">
        <f>VLOOKUP(B31,RMS!B:D,3,FALSE)</f>
        <v>154727.0436</v>
      </c>
      <c r="J31" s="21">
        <f>VLOOKUP(B31,RMS!B:E,4,FALSE)</f>
        <v>139861.92670000001</v>
      </c>
      <c r="K31" s="22">
        <f t="shared" si="1"/>
        <v>4.999999946448952E-4</v>
      </c>
      <c r="L31" s="22">
        <f t="shared" si="2"/>
        <v>2.5000000023283064E-3</v>
      </c>
      <c r="M31" s="35"/>
    </row>
    <row r="32" spans="1:13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0"/>
      <c r="B35" s="12">
        <v>75</v>
      </c>
      <c r="C35" s="37" t="s">
        <v>33</v>
      </c>
      <c r="D35" s="37"/>
      <c r="E35" s="15">
        <f>VLOOKUP(C35,RA!B8:D70,3,0)</f>
        <v>223877.77770000001</v>
      </c>
      <c r="F35" s="25">
        <f>VLOOKUP(C35,RA!B8:I74,8,0)</f>
        <v>12629.4751</v>
      </c>
      <c r="G35" s="16">
        <f t="shared" si="0"/>
        <v>211248.3026</v>
      </c>
      <c r="H35" s="27">
        <f>RA!J39</f>
        <v>5.6412365844204997</v>
      </c>
      <c r="I35" s="20">
        <f>VLOOKUP(B35,RMS!B:D,3,FALSE)</f>
        <v>223877.77777777801</v>
      </c>
      <c r="J35" s="21">
        <f>VLOOKUP(B35,RMS!B:E,4,FALSE)</f>
        <v>211248.29914529901</v>
      </c>
      <c r="K35" s="22">
        <f t="shared" si="1"/>
        <v>-7.7778007835149765E-5</v>
      </c>
      <c r="L35" s="22">
        <f t="shared" si="2"/>
        <v>3.4547009854577482E-3</v>
      </c>
      <c r="M35" s="35"/>
    </row>
    <row r="36" spans="1:13" x14ac:dyDescent="0.15">
      <c r="A36" s="40"/>
      <c r="B36" s="12">
        <v>76</v>
      </c>
      <c r="C36" s="37" t="s">
        <v>34</v>
      </c>
      <c r="D36" s="37"/>
      <c r="E36" s="15">
        <f>VLOOKUP(C36,RA!B8:D71,3,0)</f>
        <v>384721.72330000001</v>
      </c>
      <c r="F36" s="25">
        <f>VLOOKUP(C36,RA!B8:I75,8,0)</f>
        <v>22842.3825</v>
      </c>
      <c r="G36" s="16">
        <f t="shared" si="0"/>
        <v>361879.34080000001</v>
      </c>
      <c r="H36" s="27">
        <f>RA!J40</f>
        <v>5.9373778803199704</v>
      </c>
      <c r="I36" s="20">
        <f>VLOOKUP(B36,RMS!B:D,3,FALSE)</f>
        <v>384721.71583760699</v>
      </c>
      <c r="J36" s="21">
        <f>VLOOKUP(B36,RMS!B:E,4,FALSE)</f>
        <v>361879.34104786301</v>
      </c>
      <c r="K36" s="22">
        <f t="shared" si="1"/>
        <v>7.4623930267989635E-3</v>
      </c>
      <c r="L36" s="22">
        <f t="shared" si="2"/>
        <v>-2.4786300491541624E-4</v>
      </c>
      <c r="M36" s="35"/>
    </row>
    <row r="37" spans="1:13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0"/>
      <c r="B40" s="12">
        <v>99</v>
      </c>
      <c r="C40" s="37" t="s">
        <v>35</v>
      </c>
      <c r="D40" s="37"/>
      <c r="E40" s="15">
        <f>VLOOKUP(C40,RA!B8:D74,3,0)</f>
        <v>23493.492399999999</v>
      </c>
      <c r="F40" s="25">
        <f>VLOOKUP(C40,RA!B8:I78,8,0)</f>
        <v>2742.3744999999999</v>
      </c>
      <c r="G40" s="16">
        <f t="shared" si="0"/>
        <v>20751.117899999997</v>
      </c>
      <c r="H40" s="27">
        <f>RA!J43</f>
        <v>0</v>
      </c>
      <c r="I40" s="20">
        <f>VLOOKUP(B40,RMS!B:D,3,FALSE)</f>
        <v>23493.492171545298</v>
      </c>
      <c r="J40" s="21">
        <f>VLOOKUP(B40,RMS!B:E,4,FALSE)</f>
        <v>20751.118281521802</v>
      </c>
      <c r="K40" s="22">
        <f t="shared" si="1"/>
        <v>2.2845470084575936E-4</v>
      </c>
      <c r="L40" s="22">
        <f t="shared" si="2"/>
        <v>-3.8152180422912352E-4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6" t="s">
        <v>47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6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7" t="s">
        <v>48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5"/>
      <c r="W4" s="45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6" t="s">
        <v>4</v>
      </c>
      <c r="C6" s="47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8" t="s">
        <v>5</v>
      </c>
      <c r="B7" s="49"/>
      <c r="C7" s="50"/>
      <c r="D7" s="65">
        <v>15858366.993100001</v>
      </c>
      <c r="E7" s="65">
        <v>21943080</v>
      </c>
      <c r="F7" s="66">
        <v>72.270469747638003</v>
      </c>
      <c r="G7" s="65">
        <v>17121355.702399999</v>
      </c>
      <c r="H7" s="66">
        <v>-7.3766863515542704</v>
      </c>
      <c r="I7" s="65">
        <v>1375391.5573</v>
      </c>
      <c r="J7" s="66">
        <v>8.6729709174875005</v>
      </c>
      <c r="K7" s="65">
        <v>1658058.1159000001</v>
      </c>
      <c r="L7" s="66">
        <v>9.6841520304819095</v>
      </c>
      <c r="M7" s="66">
        <v>-0.17048048912722699</v>
      </c>
      <c r="N7" s="65">
        <v>494947842.25099999</v>
      </c>
      <c r="O7" s="65">
        <v>5265272025.8740997</v>
      </c>
      <c r="P7" s="65">
        <v>905551</v>
      </c>
      <c r="Q7" s="65">
        <v>875809</v>
      </c>
      <c r="R7" s="66">
        <v>3.3959459197153699</v>
      </c>
      <c r="S7" s="65">
        <v>17.512395208110899</v>
      </c>
      <c r="T7" s="65">
        <v>17.0060739531108</v>
      </c>
      <c r="U7" s="67">
        <v>2.89121647257921</v>
      </c>
      <c r="V7" s="55"/>
      <c r="W7" s="55"/>
    </row>
    <row r="8" spans="1:23" ht="14.25" thickBot="1" x14ac:dyDescent="0.2">
      <c r="A8" s="51">
        <v>41908</v>
      </c>
      <c r="B8" s="41" t="s">
        <v>6</v>
      </c>
      <c r="C8" s="42"/>
      <c r="D8" s="68">
        <v>602475.26919999998</v>
      </c>
      <c r="E8" s="68">
        <v>765620</v>
      </c>
      <c r="F8" s="69">
        <v>78.691161307175904</v>
      </c>
      <c r="G8" s="68">
        <v>628371.84589999996</v>
      </c>
      <c r="H8" s="69">
        <v>-4.12121849012967</v>
      </c>
      <c r="I8" s="68">
        <v>153677.56959999999</v>
      </c>
      <c r="J8" s="69">
        <v>25.5076975697379</v>
      </c>
      <c r="K8" s="68">
        <v>133347.85010000001</v>
      </c>
      <c r="L8" s="69">
        <v>21.221168798390298</v>
      </c>
      <c r="M8" s="69">
        <v>0.15245629745627201</v>
      </c>
      <c r="N8" s="68">
        <v>20244926.164500002</v>
      </c>
      <c r="O8" s="68">
        <v>201349398.0221</v>
      </c>
      <c r="P8" s="68">
        <v>23678</v>
      </c>
      <c r="Q8" s="68">
        <v>23437</v>
      </c>
      <c r="R8" s="69">
        <v>1.0282886034901999</v>
      </c>
      <c r="S8" s="68">
        <v>25.444516817298801</v>
      </c>
      <c r="T8" s="68">
        <v>24.2961425566412</v>
      </c>
      <c r="U8" s="70">
        <v>4.5132484491779099</v>
      </c>
      <c r="V8" s="55"/>
      <c r="W8" s="55"/>
    </row>
    <row r="9" spans="1:23" ht="12" customHeight="1" thickBot="1" x14ac:dyDescent="0.2">
      <c r="A9" s="52"/>
      <c r="B9" s="41" t="s">
        <v>7</v>
      </c>
      <c r="C9" s="42"/>
      <c r="D9" s="68">
        <v>86761.245899999994</v>
      </c>
      <c r="E9" s="68">
        <v>92649</v>
      </c>
      <c r="F9" s="69">
        <v>93.645096978920407</v>
      </c>
      <c r="G9" s="68">
        <v>73108.569300000003</v>
      </c>
      <c r="H9" s="69">
        <v>18.674523015183699</v>
      </c>
      <c r="I9" s="68">
        <v>19126.033599999999</v>
      </c>
      <c r="J9" s="69">
        <v>22.0444432322289</v>
      </c>
      <c r="K9" s="68">
        <v>16524.2968</v>
      </c>
      <c r="L9" s="69">
        <v>22.6024075675627</v>
      </c>
      <c r="M9" s="69">
        <v>0.15744916903211301</v>
      </c>
      <c r="N9" s="68">
        <v>3184012.6372000002</v>
      </c>
      <c r="O9" s="68">
        <v>35251652.850400001</v>
      </c>
      <c r="P9" s="68">
        <v>5115</v>
      </c>
      <c r="Q9" s="68">
        <v>4315</v>
      </c>
      <c r="R9" s="69">
        <v>18.539976825029001</v>
      </c>
      <c r="S9" s="68">
        <v>16.962120410557201</v>
      </c>
      <c r="T9" s="68">
        <v>16.7279673464658</v>
      </c>
      <c r="U9" s="70">
        <v>1.3804468923922599</v>
      </c>
      <c r="V9" s="55"/>
      <c r="W9" s="55"/>
    </row>
    <row r="10" spans="1:23" ht="14.25" thickBot="1" x14ac:dyDescent="0.2">
      <c r="A10" s="52"/>
      <c r="B10" s="41" t="s">
        <v>8</v>
      </c>
      <c r="C10" s="42"/>
      <c r="D10" s="68">
        <v>110743.7709</v>
      </c>
      <c r="E10" s="68">
        <v>123307</v>
      </c>
      <c r="F10" s="69">
        <v>89.811422628074595</v>
      </c>
      <c r="G10" s="68">
        <v>89020.198199999999</v>
      </c>
      <c r="H10" s="69">
        <v>24.4029704934986</v>
      </c>
      <c r="I10" s="68">
        <v>28486.898799999999</v>
      </c>
      <c r="J10" s="69">
        <v>25.723251581999399</v>
      </c>
      <c r="K10" s="68">
        <v>16179.2556</v>
      </c>
      <c r="L10" s="69">
        <v>18.1748141738017</v>
      </c>
      <c r="M10" s="69">
        <v>0.76070515877133504</v>
      </c>
      <c r="N10" s="68">
        <v>3461448.9150999999</v>
      </c>
      <c r="O10" s="68">
        <v>49960892.892300002</v>
      </c>
      <c r="P10" s="68">
        <v>81034</v>
      </c>
      <c r="Q10" s="68">
        <v>76360</v>
      </c>
      <c r="R10" s="69">
        <v>6.12100576217916</v>
      </c>
      <c r="S10" s="68">
        <v>1.3666333995606801</v>
      </c>
      <c r="T10" s="68">
        <v>1.20428624541645</v>
      </c>
      <c r="U10" s="70">
        <v>11.879349223897099</v>
      </c>
      <c r="V10" s="55"/>
      <c r="W10" s="55"/>
    </row>
    <row r="11" spans="1:23" ht="14.25" thickBot="1" x14ac:dyDescent="0.2">
      <c r="A11" s="52"/>
      <c r="B11" s="41" t="s">
        <v>9</v>
      </c>
      <c r="C11" s="42"/>
      <c r="D11" s="68">
        <v>39476.069300000003</v>
      </c>
      <c r="E11" s="68">
        <v>52932</v>
      </c>
      <c r="F11" s="69">
        <v>74.578835675961599</v>
      </c>
      <c r="G11" s="68">
        <v>46495.580999999998</v>
      </c>
      <c r="H11" s="69">
        <v>-15.097158803112899</v>
      </c>
      <c r="I11" s="68">
        <v>8833.5254999999997</v>
      </c>
      <c r="J11" s="69">
        <v>22.3769125362236</v>
      </c>
      <c r="K11" s="68">
        <v>9647.4578999999994</v>
      </c>
      <c r="L11" s="69">
        <v>20.749193132999</v>
      </c>
      <c r="M11" s="69">
        <v>-8.4367551373300001E-2</v>
      </c>
      <c r="N11" s="68">
        <v>1503550.6838</v>
      </c>
      <c r="O11" s="68">
        <v>20276334.4474</v>
      </c>
      <c r="P11" s="68">
        <v>2150</v>
      </c>
      <c r="Q11" s="68">
        <v>2122</v>
      </c>
      <c r="R11" s="69">
        <v>1.31950989632421</v>
      </c>
      <c r="S11" s="68">
        <v>18.360962465116302</v>
      </c>
      <c r="T11" s="68">
        <v>19.334107163053702</v>
      </c>
      <c r="U11" s="70">
        <v>-5.3000745455817198</v>
      </c>
      <c r="V11" s="55"/>
      <c r="W11" s="55"/>
    </row>
    <row r="12" spans="1:23" ht="14.25" thickBot="1" x14ac:dyDescent="0.2">
      <c r="A12" s="52"/>
      <c r="B12" s="41" t="s">
        <v>10</v>
      </c>
      <c r="C12" s="42"/>
      <c r="D12" s="68">
        <v>263759.06099999999</v>
      </c>
      <c r="E12" s="68">
        <v>379946</v>
      </c>
      <c r="F12" s="69">
        <v>69.420144178383197</v>
      </c>
      <c r="G12" s="68">
        <v>345443.41720000003</v>
      </c>
      <c r="H12" s="69">
        <v>-23.646233256402599</v>
      </c>
      <c r="I12" s="68">
        <v>28335.563200000001</v>
      </c>
      <c r="J12" s="69">
        <v>10.7429724281586</v>
      </c>
      <c r="K12" s="68">
        <v>14117.2462</v>
      </c>
      <c r="L12" s="69">
        <v>4.0867029148876801</v>
      </c>
      <c r="M12" s="69">
        <v>1.00715938495144</v>
      </c>
      <c r="N12" s="68">
        <v>6809572.2699999996</v>
      </c>
      <c r="O12" s="68">
        <v>63264389.340000004</v>
      </c>
      <c r="P12" s="68">
        <v>4136</v>
      </c>
      <c r="Q12" s="68">
        <v>4119</v>
      </c>
      <c r="R12" s="69">
        <v>0.41272153435298897</v>
      </c>
      <c r="S12" s="68">
        <v>63.771533123791102</v>
      </c>
      <c r="T12" s="68">
        <v>70.1531123573683</v>
      </c>
      <c r="U12" s="70">
        <v>-10.0069402772386</v>
      </c>
      <c r="V12" s="55"/>
      <c r="W12" s="55"/>
    </row>
    <row r="13" spans="1:23" ht="14.25" thickBot="1" x14ac:dyDescent="0.2">
      <c r="A13" s="52"/>
      <c r="B13" s="41" t="s">
        <v>11</v>
      </c>
      <c r="C13" s="42"/>
      <c r="D13" s="68">
        <v>245297.79319999999</v>
      </c>
      <c r="E13" s="68">
        <v>363536</v>
      </c>
      <c r="F13" s="69">
        <v>67.475516372518797</v>
      </c>
      <c r="G13" s="68">
        <v>325304.05190000002</v>
      </c>
      <c r="H13" s="69">
        <v>-24.594301310637899</v>
      </c>
      <c r="I13" s="68">
        <v>53655.248899999999</v>
      </c>
      <c r="J13" s="69">
        <v>21.873514718598798</v>
      </c>
      <c r="K13" s="68">
        <v>84425.440199999997</v>
      </c>
      <c r="L13" s="69">
        <v>25.9527785488368</v>
      </c>
      <c r="M13" s="69">
        <v>-0.36446586748149401</v>
      </c>
      <c r="N13" s="68">
        <v>8002890.4294999996</v>
      </c>
      <c r="O13" s="68">
        <v>98142032.679100007</v>
      </c>
      <c r="P13" s="68">
        <v>9705</v>
      </c>
      <c r="Q13" s="68">
        <v>9277</v>
      </c>
      <c r="R13" s="69">
        <v>4.6135604182386603</v>
      </c>
      <c r="S13" s="68">
        <v>25.2754037300361</v>
      </c>
      <c r="T13" s="68">
        <v>24.7479441953218</v>
      </c>
      <c r="U13" s="70">
        <v>2.08684909783456</v>
      </c>
      <c r="V13" s="55"/>
      <c r="W13" s="55"/>
    </row>
    <row r="14" spans="1:23" ht="14.25" thickBot="1" x14ac:dyDescent="0.2">
      <c r="A14" s="52"/>
      <c r="B14" s="41" t="s">
        <v>12</v>
      </c>
      <c r="C14" s="42"/>
      <c r="D14" s="68">
        <v>129627.4118</v>
      </c>
      <c r="E14" s="68">
        <v>229070</v>
      </c>
      <c r="F14" s="69">
        <v>56.588558868468198</v>
      </c>
      <c r="G14" s="68">
        <v>272350.01250000001</v>
      </c>
      <c r="H14" s="69">
        <v>-52.404110207264999</v>
      </c>
      <c r="I14" s="68">
        <v>25072.2814</v>
      </c>
      <c r="J14" s="69">
        <v>19.341805141248699</v>
      </c>
      <c r="K14" s="68">
        <v>53129.299500000001</v>
      </c>
      <c r="L14" s="69">
        <v>19.507727946221401</v>
      </c>
      <c r="M14" s="69">
        <v>-0.52808936620743496</v>
      </c>
      <c r="N14" s="68">
        <v>4143358.8138000001</v>
      </c>
      <c r="O14" s="68">
        <v>47192962.386799999</v>
      </c>
      <c r="P14" s="68">
        <v>2150</v>
      </c>
      <c r="Q14" s="68">
        <v>2305</v>
      </c>
      <c r="R14" s="69">
        <v>-6.72451193058569</v>
      </c>
      <c r="S14" s="68">
        <v>60.291819441860497</v>
      </c>
      <c r="T14" s="68">
        <v>60.214130151843797</v>
      </c>
      <c r="U14" s="70">
        <v>0.128855441311679</v>
      </c>
      <c r="V14" s="55"/>
      <c r="W14" s="55"/>
    </row>
    <row r="15" spans="1:23" ht="14.25" thickBot="1" x14ac:dyDescent="0.2">
      <c r="A15" s="52"/>
      <c r="B15" s="41" t="s">
        <v>13</v>
      </c>
      <c r="C15" s="42"/>
      <c r="D15" s="68">
        <v>66864.897800000006</v>
      </c>
      <c r="E15" s="68">
        <v>218104</v>
      </c>
      <c r="F15" s="69">
        <v>30.657345945053699</v>
      </c>
      <c r="G15" s="68">
        <v>172855.37419999999</v>
      </c>
      <c r="H15" s="69">
        <v>-61.317431922807998</v>
      </c>
      <c r="I15" s="68">
        <v>11875.294599999999</v>
      </c>
      <c r="J15" s="69">
        <v>17.760132731407499</v>
      </c>
      <c r="K15" s="68">
        <v>32132.0301</v>
      </c>
      <c r="L15" s="69">
        <v>18.5889679442781</v>
      </c>
      <c r="M15" s="69">
        <v>-0.63042190104259899</v>
      </c>
      <c r="N15" s="68">
        <v>3704684.3207999999</v>
      </c>
      <c r="O15" s="68">
        <v>37410263.218999997</v>
      </c>
      <c r="P15" s="68">
        <v>1981</v>
      </c>
      <c r="Q15" s="68">
        <v>2253</v>
      </c>
      <c r="R15" s="69">
        <v>-12.072791833111401</v>
      </c>
      <c r="S15" s="68">
        <v>33.753103382130199</v>
      </c>
      <c r="T15" s="68">
        <v>34.387284465157599</v>
      </c>
      <c r="U15" s="70">
        <v>-1.87888229371843</v>
      </c>
      <c r="V15" s="55"/>
      <c r="W15" s="55"/>
    </row>
    <row r="16" spans="1:23" ht="14.25" thickBot="1" x14ac:dyDescent="0.2">
      <c r="A16" s="52"/>
      <c r="B16" s="41" t="s">
        <v>14</v>
      </c>
      <c r="C16" s="42"/>
      <c r="D16" s="68">
        <v>860755.67720000003</v>
      </c>
      <c r="E16" s="68">
        <v>859974</v>
      </c>
      <c r="F16" s="69">
        <v>100.090895445676</v>
      </c>
      <c r="G16" s="68">
        <v>680754.08600000001</v>
      </c>
      <c r="H16" s="69">
        <v>26.441499933942399</v>
      </c>
      <c r="I16" s="68">
        <v>-52.631700000000002</v>
      </c>
      <c r="J16" s="69">
        <v>-6.1145922581900001E-3</v>
      </c>
      <c r="K16" s="68">
        <v>-10585.5643</v>
      </c>
      <c r="L16" s="69">
        <v>-1.5549762414499899</v>
      </c>
      <c r="M16" s="69">
        <v>-0.99502797408731403</v>
      </c>
      <c r="N16" s="68">
        <v>28928752.058400001</v>
      </c>
      <c r="O16" s="68">
        <v>276908820.28939998</v>
      </c>
      <c r="P16" s="68">
        <v>46976</v>
      </c>
      <c r="Q16" s="68">
        <v>39628</v>
      </c>
      <c r="R16" s="69">
        <v>18.542444736045201</v>
      </c>
      <c r="S16" s="68">
        <v>18.3233071611035</v>
      </c>
      <c r="T16" s="68">
        <v>19.065520076713401</v>
      </c>
      <c r="U16" s="70">
        <v>-4.0506493128350396</v>
      </c>
      <c r="V16" s="55"/>
      <c r="W16" s="55"/>
    </row>
    <row r="17" spans="1:21" ht="12" thickBot="1" x14ac:dyDescent="0.2">
      <c r="A17" s="52"/>
      <c r="B17" s="41" t="s">
        <v>15</v>
      </c>
      <c r="C17" s="42"/>
      <c r="D17" s="68">
        <v>579302.35199999996</v>
      </c>
      <c r="E17" s="68">
        <v>638413</v>
      </c>
      <c r="F17" s="69">
        <v>90.741001827970294</v>
      </c>
      <c r="G17" s="68">
        <v>1125500.5451</v>
      </c>
      <c r="H17" s="69">
        <v>-48.5293583799616</v>
      </c>
      <c r="I17" s="68">
        <v>62857.010199999997</v>
      </c>
      <c r="J17" s="69">
        <v>10.8504669423472</v>
      </c>
      <c r="K17" s="68">
        <v>-49851.635199999997</v>
      </c>
      <c r="L17" s="69">
        <v>-4.4292857446435701</v>
      </c>
      <c r="M17" s="69">
        <v>-2.2608816129666298</v>
      </c>
      <c r="N17" s="68">
        <v>40149974.832199998</v>
      </c>
      <c r="O17" s="68">
        <v>276288596.88709998</v>
      </c>
      <c r="P17" s="68">
        <v>10659</v>
      </c>
      <c r="Q17" s="68">
        <v>10014</v>
      </c>
      <c r="R17" s="69">
        <v>6.44098262432595</v>
      </c>
      <c r="S17" s="68">
        <v>54.348658598367599</v>
      </c>
      <c r="T17" s="68">
        <v>40.901263620930699</v>
      </c>
      <c r="U17" s="70">
        <v>24.7428277426534</v>
      </c>
    </row>
    <row r="18" spans="1:21" ht="12" thickBot="1" x14ac:dyDescent="0.2">
      <c r="A18" s="52"/>
      <c r="B18" s="41" t="s">
        <v>16</v>
      </c>
      <c r="C18" s="42"/>
      <c r="D18" s="68">
        <v>1384350.0408000001</v>
      </c>
      <c r="E18" s="68">
        <v>1774775</v>
      </c>
      <c r="F18" s="69">
        <v>78.001439100731105</v>
      </c>
      <c r="G18" s="68">
        <v>1421251.1128</v>
      </c>
      <c r="H18" s="69">
        <v>-2.59637946226837</v>
      </c>
      <c r="I18" s="68">
        <v>179915.7977</v>
      </c>
      <c r="J18" s="69">
        <v>12.996409318269601</v>
      </c>
      <c r="K18" s="68">
        <v>201607.48509999999</v>
      </c>
      <c r="L18" s="69">
        <v>14.1852121193991</v>
      </c>
      <c r="M18" s="69">
        <v>-0.107593660965716</v>
      </c>
      <c r="N18" s="68">
        <v>40917495.237199999</v>
      </c>
      <c r="O18" s="68">
        <v>622101990.71340001</v>
      </c>
      <c r="P18" s="68">
        <v>70657</v>
      </c>
      <c r="Q18" s="68">
        <v>63719</v>
      </c>
      <c r="R18" s="69">
        <v>10.888432021845899</v>
      </c>
      <c r="S18" s="68">
        <v>19.5925391794161</v>
      </c>
      <c r="T18" s="68">
        <v>19.228584828700999</v>
      </c>
      <c r="U18" s="70">
        <v>1.8576170621999</v>
      </c>
    </row>
    <row r="19" spans="1:21" ht="12" thickBot="1" x14ac:dyDescent="0.2">
      <c r="A19" s="52"/>
      <c r="B19" s="41" t="s">
        <v>17</v>
      </c>
      <c r="C19" s="42"/>
      <c r="D19" s="68">
        <v>686675.03599999996</v>
      </c>
      <c r="E19" s="68">
        <v>737498</v>
      </c>
      <c r="F19" s="69">
        <v>93.1087319558833</v>
      </c>
      <c r="G19" s="68">
        <v>557813.85880000005</v>
      </c>
      <c r="H19" s="69">
        <v>23.101107146604999</v>
      </c>
      <c r="I19" s="68">
        <v>-15124.9948</v>
      </c>
      <c r="J19" s="69">
        <v>-2.2026422990568699</v>
      </c>
      <c r="K19" s="68">
        <v>56420.3217</v>
      </c>
      <c r="L19" s="69">
        <v>10.1145428371705</v>
      </c>
      <c r="M19" s="69">
        <v>-1.2680770747891701</v>
      </c>
      <c r="N19" s="68">
        <v>16777987.761500001</v>
      </c>
      <c r="O19" s="68">
        <v>198856715.30599999</v>
      </c>
      <c r="P19" s="68">
        <v>11696</v>
      </c>
      <c r="Q19" s="68">
        <v>11795</v>
      </c>
      <c r="R19" s="69">
        <v>-0.83933870284018697</v>
      </c>
      <c r="S19" s="68">
        <v>58.710245896032802</v>
      </c>
      <c r="T19" s="68">
        <v>46.214666782534998</v>
      </c>
      <c r="U19" s="70">
        <v>21.283472625247899</v>
      </c>
    </row>
    <row r="20" spans="1:21" ht="12" thickBot="1" x14ac:dyDescent="0.2">
      <c r="A20" s="52"/>
      <c r="B20" s="41" t="s">
        <v>18</v>
      </c>
      <c r="C20" s="42"/>
      <c r="D20" s="68">
        <v>1070713.909</v>
      </c>
      <c r="E20" s="68">
        <v>1355136</v>
      </c>
      <c r="F20" s="69">
        <v>79.0115463687778</v>
      </c>
      <c r="G20" s="68">
        <v>1051162.6954000001</v>
      </c>
      <c r="H20" s="69">
        <v>1.85996075446344</v>
      </c>
      <c r="I20" s="68">
        <v>41013.260399999999</v>
      </c>
      <c r="J20" s="69">
        <v>3.8304592903163601</v>
      </c>
      <c r="K20" s="68">
        <v>112784.2099</v>
      </c>
      <c r="L20" s="69">
        <v>10.7294722685228</v>
      </c>
      <c r="M20" s="69">
        <v>-0.63635636197332601</v>
      </c>
      <c r="N20" s="68">
        <v>30614089.113499999</v>
      </c>
      <c r="O20" s="68">
        <v>301936757.75559998</v>
      </c>
      <c r="P20" s="68">
        <v>39162</v>
      </c>
      <c r="Q20" s="68">
        <v>40425</v>
      </c>
      <c r="R20" s="69">
        <v>-3.1243042671614201</v>
      </c>
      <c r="S20" s="68">
        <v>27.340634007456199</v>
      </c>
      <c r="T20" s="68">
        <v>28.835857570810099</v>
      </c>
      <c r="U20" s="70">
        <v>-5.4688693866651699</v>
      </c>
    </row>
    <row r="21" spans="1:21" ht="12" thickBot="1" x14ac:dyDescent="0.2">
      <c r="A21" s="52"/>
      <c r="B21" s="41" t="s">
        <v>19</v>
      </c>
      <c r="C21" s="42"/>
      <c r="D21" s="68">
        <v>304583.4253</v>
      </c>
      <c r="E21" s="68">
        <v>425845</v>
      </c>
      <c r="F21" s="69">
        <v>71.524480808744997</v>
      </c>
      <c r="G21" s="68">
        <v>374487.3358</v>
      </c>
      <c r="H21" s="69">
        <v>-18.666561941451899</v>
      </c>
      <c r="I21" s="68">
        <v>28713.662</v>
      </c>
      <c r="J21" s="69">
        <v>9.4271912438171697</v>
      </c>
      <c r="K21" s="68">
        <v>46402.369500000001</v>
      </c>
      <c r="L21" s="69">
        <v>12.390904862209201</v>
      </c>
      <c r="M21" s="69">
        <v>-0.381202677591712</v>
      </c>
      <c r="N21" s="68">
        <v>9818581.8925999999</v>
      </c>
      <c r="O21" s="68">
        <v>118443167.3625</v>
      </c>
      <c r="P21" s="68">
        <v>28575</v>
      </c>
      <c r="Q21" s="68">
        <v>28240</v>
      </c>
      <c r="R21" s="69">
        <v>1.1862606232294599</v>
      </c>
      <c r="S21" s="68">
        <v>10.659087499562601</v>
      </c>
      <c r="T21" s="68">
        <v>7.4899468590651601</v>
      </c>
      <c r="U21" s="70">
        <v>29.7318193572148</v>
      </c>
    </row>
    <row r="22" spans="1:21" ht="12" thickBot="1" x14ac:dyDescent="0.2">
      <c r="A22" s="52"/>
      <c r="B22" s="41" t="s">
        <v>20</v>
      </c>
      <c r="C22" s="42"/>
      <c r="D22" s="68">
        <v>1087810.5926000001</v>
      </c>
      <c r="E22" s="68">
        <v>1092451</v>
      </c>
      <c r="F22" s="69">
        <v>99.575229699089505</v>
      </c>
      <c r="G22" s="68">
        <v>931161.54350000003</v>
      </c>
      <c r="H22" s="69">
        <v>16.822972361078801</v>
      </c>
      <c r="I22" s="68">
        <v>93571.099700000006</v>
      </c>
      <c r="J22" s="69">
        <v>8.6017823632654409</v>
      </c>
      <c r="K22" s="68">
        <v>113171.5906</v>
      </c>
      <c r="L22" s="69">
        <v>12.153808476090701</v>
      </c>
      <c r="M22" s="69">
        <v>-0.17319267844592801</v>
      </c>
      <c r="N22" s="68">
        <v>30859676.9245</v>
      </c>
      <c r="O22" s="68">
        <v>366333314.26179999</v>
      </c>
      <c r="P22" s="68">
        <v>66807</v>
      </c>
      <c r="Q22" s="68">
        <v>61541</v>
      </c>
      <c r="R22" s="69">
        <v>8.5568970279976</v>
      </c>
      <c r="S22" s="68">
        <v>16.2828834194022</v>
      </c>
      <c r="T22" s="68">
        <v>16.200689546806199</v>
      </c>
      <c r="U22" s="70">
        <v>0.50478696235104403</v>
      </c>
    </row>
    <row r="23" spans="1:21" ht="12" thickBot="1" x14ac:dyDescent="0.2">
      <c r="A23" s="52"/>
      <c r="B23" s="41" t="s">
        <v>21</v>
      </c>
      <c r="C23" s="42"/>
      <c r="D23" s="68">
        <v>2527591.2225000001</v>
      </c>
      <c r="E23" s="68">
        <v>4281611</v>
      </c>
      <c r="F23" s="69">
        <v>59.033649308636399</v>
      </c>
      <c r="G23" s="68">
        <v>2858182.3302000002</v>
      </c>
      <c r="H23" s="69">
        <v>-11.5664807037299</v>
      </c>
      <c r="I23" s="68">
        <v>163543.45490000001</v>
      </c>
      <c r="J23" s="69">
        <v>6.4703284868287296</v>
      </c>
      <c r="K23" s="68">
        <v>225331.89499999999</v>
      </c>
      <c r="L23" s="69">
        <v>7.8837480946931899</v>
      </c>
      <c r="M23" s="69">
        <v>-0.27421080402310599</v>
      </c>
      <c r="N23" s="68">
        <v>75335101.479699999</v>
      </c>
      <c r="O23" s="68">
        <v>775515265.72899997</v>
      </c>
      <c r="P23" s="68">
        <v>81528</v>
      </c>
      <c r="Q23" s="68">
        <v>80511</v>
      </c>
      <c r="R23" s="69">
        <v>1.2631814286246501</v>
      </c>
      <c r="S23" s="68">
        <v>31.0027379857227</v>
      </c>
      <c r="T23" s="68">
        <v>31.294053241172001</v>
      </c>
      <c r="U23" s="70">
        <v>-0.93964363916335003</v>
      </c>
    </row>
    <row r="24" spans="1:21" ht="12" thickBot="1" x14ac:dyDescent="0.2">
      <c r="A24" s="52"/>
      <c r="B24" s="41" t="s">
        <v>22</v>
      </c>
      <c r="C24" s="42"/>
      <c r="D24" s="68">
        <v>235467.16200000001</v>
      </c>
      <c r="E24" s="68">
        <v>317497</v>
      </c>
      <c r="F24" s="69">
        <v>74.163586427588299</v>
      </c>
      <c r="G24" s="68">
        <v>276765.68949999998</v>
      </c>
      <c r="H24" s="69">
        <v>-14.9218378819315</v>
      </c>
      <c r="I24" s="68">
        <v>39170.974699999999</v>
      </c>
      <c r="J24" s="69">
        <v>16.635429911878798</v>
      </c>
      <c r="K24" s="68">
        <v>46171.301200000002</v>
      </c>
      <c r="L24" s="69">
        <v>16.682451240040699</v>
      </c>
      <c r="M24" s="69">
        <v>-0.151616400622472</v>
      </c>
      <c r="N24" s="68">
        <v>7631558.3979000002</v>
      </c>
      <c r="O24" s="68">
        <v>83382843.356600001</v>
      </c>
      <c r="P24" s="68">
        <v>26475</v>
      </c>
      <c r="Q24" s="68">
        <v>25461</v>
      </c>
      <c r="R24" s="69">
        <v>3.9825615647460801</v>
      </c>
      <c r="S24" s="68">
        <v>8.8939437960339909</v>
      </c>
      <c r="T24" s="68">
        <v>8.8699271081261593</v>
      </c>
      <c r="U24" s="70">
        <v>0.27003417672313501</v>
      </c>
    </row>
    <row r="25" spans="1:21" ht="12" thickBot="1" x14ac:dyDescent="0.2">
      <c r="A25" s="52"/>
      <c r="B25" s="41" t="s">
        <v>23</v>
      </c>
      <c r="C25" s="42"/>
      <c r="D25" s="68">
        <v>296718.94030000002</v>
      </c>
      <c r="E25" s="68">
        <v>315243</v>
      </c>
      <c r="F25" s="69">
        <v>94.123879134508897</v>
      </c>
      <c r="G25" s="68">
        <v>246137.0932</v>
      </c>
      <c r="H25" s="69">
        <v>20.550274012905199</v>
      </c>
      <c r="I25" s="68">
        <v>18341.637299999999</v>
      </c>
      <c r="J25" s="69">
        <v>6.1814851729571298</v>
      </c>
      <c r="K25" s="68">
        <v>24535.280900000002</v>
      </c>
      <c r="L25" s="69">
        <v>9.9681362857664606</v>
      </c>
      <c r="M25" s="69">
        <v>-0.25243825922530999</v>
      </c>
      <c r="N25" s="68">
        <v>7988980.1852000002</v>
      </c>
      <c r="O25" s="68">
        <v>81192172.104800001</v>
      </c>
      <c r="P25" s="68">
        <v>19455</v>
      </c>
      <c r="Q25" s="68">
        <v>19123</v>
      </c>
      <c r="R25" s="69">
        <v>1.7361292684202201</v>
      </c>
      <c r="S25" s="68">
        <v>15.251551801593401</v>
      </c>
      <c r="T25" s="68">
        <v>13.626558557757701</v>
      </c>
      <c r="U25" s="70">
        <v>10.654609216001001</v>
      </c>
    </row>
    <row r="26" spans="1:21" ht="12" thickBot="1" x14ac:dyDescent="0.2">
      <c r="A26" s="52"/>
      <c r="B26" s="41" t="s">
        <v>24</v>
      </c>
      <c r="C26" s="42"/>
      <c r="D26" s="68">
        <v>443567.68900000001</v>
      </c>
      <c r="E26" s="68">
        <v>596919</v>
      </c>
      <c r="F26" s="69">
        <v>74.309527590845704</v>
      </c>
      <c r="G26" s="68">
        <v>512525.80450000003</v>
      </c>
      <c r="H26" s="69">
        <v>-13.4545646081709</v>
      </c>
      <c r="I26" s="68">
        <v>90498.692299999995</v>
      </c>
      <c r="J26" s="69">
        <v>20.402453682779399</v>
      </c>
      <c r="K26" s="68">
        <v>103929.8126</v>
      </c>
      <c r="L26" s="69">
        <v>20.277966823814801</v>
      </c>
      <c r="M26" s="69">
        <v>-0.129232603850572</v>
      </c>
      <c r="N26" s="68">
        <v>13840465.511600001</v>
      </c>
      <c r="O26" s="68">
        <v>171431290.23300001</v>
      </c>
      <c r="P26" s="68">
        <v>35688</v>
      </c>
      <c r="Q26" s="68">
        <v>35890</v>
      </c>
      <c r="R26" s="69">
        <v>-0.562830872109221</v>
      </c>
      <c r="S26" s="68">
        <v>12.429043067697799</v>
      </c>
      <c r="T26" s="68">
        <v>12.354611741432199</v>
      </c>
      <c r="U26" s="70">
        <v>0.59885001492281098</v>
      </c>
    </row>
    <row r="27" spans="1:21" ht="12" thickBot="1" x14ac:dyDescent="0.2">
      <c r="A27" s="52"/>
      <c r="B27" s="41" t="s">
        <v>25</v>
      </c>
      <c r="C27" s="42"/>
      <c r="D27" s="68">
        <v>200551.7248</v>
      </c>
      <c r="E27" s="68">
        <v>290907</v>
      </c>
      <c r="F27" s="69">
        <v>68.940150907334697</v>
      </c>
      <c r="G27" s="68">
        <v>217491.61069999999</v>
      </c>
      <c r="H27" s="69">
        <v>-7.78875371122533</v>
      </c>
      <c r="I27" s="68">
        <v>63277.529399999999</v>
      </c>
      <c r="J27" s="69">
        <v>31.551725353199298</v>
      </c>
      <c r="K27" s="68">
        <v>60982.735000000001</v>
      </c>
      <c r="L27" s="69">
        <v>28.0391205912385</v>
      </c>
      <c r="M27" s="69">
        <v>3.7630230916996001E-2</v>
      </c>
      <c r="N27" s="68">
        <v>8271797.3702999996</v>
      </c>
      <c r="O27" s="68">
        <v>76625745.531100005</v>
      </c>
      <c r="P27" s="68">
        <v>29703</v>
      </c>
      <c r="Q27" s="68">
        <v>28535</v>
      </c>
      <c r="R27" s="69">
        <v>4.0932188540389101</v>
      </c>
      <c r="S27" s="68">
        <v>6.7519013163653501</v>
      </c>
      <c r="T27" s="68">
        <v>6.6963523392325204</v>
      </c>
      <c r="U27" s="70">
        <v>0.82271606959344101</v>
      </c>
    </row>
    <row r="28" spans="1:21" ht="12" thickBot="1" x14ac:dyDescent="0.2">
      <c r="A28" s="52"/>
      <c r="B28" s="41" t="s">
        <v>26</v>
      </c>
      <c r="C28" s="42"/>
      <c r="D28" s="68">
        <v>964929.67180000001</v>
      </c>
      <c r="E28" s="68">
        <v>1146968</v>
      </c>
      <c r="F28" s="69">
        <v>84.128735221906794</v>
      </c>
      <c r="G28" s="68">
        <v>922270.38679999998</v>
      </c>
      <c r="H28" s="69">
        <v>4.6254640299158796</v>
      </c>
      <c r="I28" s="68">
        <v>39336.583100000003</v>
      </c>
      <c r="J28" s="69">
        <v>4.0766269552703003</v>
      </c>
      <c r="K28" s="68">
        <v>50296.727700000003</v>
      </c>
      <c r="L28" s="69">
        <v>5.45357721768716</v>
      </c>
      <c r="M28" s="69">
        <v>-0.21790969514702599</v>
      </c>
      <c r="N28" s="68">
        <v>28078004.662099998</v>
      </c>
      <c r="O28" s="68">
        <v>256174688.1627</v>
      </c>
      <c r="P28" s="68">
        <v>49839</v>
      </c>
      <c r="Q28" s="68">
        <v>47857</v>
      </c>
      <c r="R28" s="69">
        <v>4.14150490001464</v>
      </c>
      <c r="S28" s="68">
        <v>19.360935648789098</v>
      </c>
      <c r="T28" s="68">
        <v>18.960926192615499</v>
      </c>
      <c r="U28" s="70">
        <v>2.0660646955800401</v>
      </c>
    </row>
    <row r="29" spans="1:21" ht="12" thickBot="1" x14ac:dyDescent="0.2">
      <c r="A29" s="52"/>
      <c r="B29" s="41" t="s">
        <v>27</v>
      </c>
      <c r="C29" s="42"/>
      <c r="D29" s="68">
        <v>705036.55390000006</v>
      </c>
      <c r="E29" s="68">
        <v>739490</v>
      </c>
      <c r="F29" s="69">
        <v>95.340917916401906</v>
      </c>
      <c r="G29" s="68">
        <v>662588.54169999994</v>
      </c>
      <c r="H29" s="69">
        <v>6.4063909241610402</v>
      </c>
      <c r="I29" s="68">
        <v>83916.904599999994</v>
      </c>
      <c r="J29" s="69">
        <v>11.9024898972689</v>
      </c>
      <c r="K29" s="68">
        <v>96117.752600000007</v>
      </c>
      <c r="L29" s="69">
        <v>14.5064012657676</v>
      </c>
      <c r="M29" s="69">
        <v>-0.12693646771761899</v>
      </c>
      <c r="N29" s="68">
        <v>19009972.064599998</v>
      </c>
      <c r="O29" s="68">
        <v>181012122.83660001</v>
      </c>
      <c r="P29" s="68">
        <v>107670</v>
      </c>
      <c r="Q29" s="68">
        <v>109352</v>
      </c>
      <c r="R29" s="69">
        <v>-1.53815202282537</v>
      </c>
      <c r="S29" s="68">
        <v>6.5481243976966699</v>
      </c>
      <c r="T29" s="68">
        <v>6.5492150962030902</v>
      </c>
      <c r="U29" s="70">
        <v>-1.6656655252391999E-2</v>
      </c>
    </row>
    <row r="30" spans="1:21" ht="12" thickBot="1" x14ac:dyDescent="0.2">
      <c r="A30" s="52"/>
      <c r="B30" s="41" t="s">
        <v>28</v>
      </c>
      <c r="C30" s="42"/>
      <c r="D30" s="68">
        <v>972831.98499999999</v>
      </c>
      <c r="E30" s="68">
        <v>1194736</v>
      </c>
      <c r="F30" s="69">
        <v>81.426523097989801</v>
      </c>
      <c r="G30" s="68">
        <v>991231.48739999998</v>
      </c>
      <c r="H30" s="69">
        <v>-1.8562265862096401</v>
      </c>
      <c r="I30" s="68">
        <v>120921.315</v>
      </c>
      <c r="J30" s="69">
        <v>12.4298251768521</v>
      </c>
      <c r="K30" s="68">
        <v>138419.07500000001</v>
      </c>
      <c r="L30" s="69">
        <v>13.9643541150083</v>
      </c>
      <c r="M30" s="69">
        <v>-0.12641147905373601</v>
      </c>
      <c r="N30" s="68">
        <v>29856425.384799998</v>
      </c>
      <c r="O30" s="68">
        <v>328893108.14539999</v>
      </c>
      <c r="P30" s="68">
        <v>77516</v>
      </c>
      <c r="Q30" s="68">
        <v>76489</v>
      </c>
      <c r="R30" s="69">
        <v>1.34267672475781</v>
      </c>
      <c r="S30" s="68">
        <v>12.550079789978801</v>
      </c>
      <c r="T30" s="68">
        <v>12.355751511982101</v>
      </c>
      <c r="U30" s="70">
        <v>1.5484226494870399</v>
      </c>
    </row>
    <row r="31" spans="1:21" ht="12" thickBot="1" x14ac:dyDescent="0.2">
      <c r="A31" s="52"/>
      <c r="B31" s="41" t="s">
        <v>29</v>
      </c>
      <c r="C31" s="42"/>
      <c r="D31" s="68">
        <v>1104884.5566</v>
      </c>
      <c r="E31" s="68">
        <v>1037708</v>
      </c>
      <c r="F31" s="69">
        <v>106.473550998932</v>
      </c>
      <c r="G31" s="68">
        <v>1460916.6984000001</v>
      </c>
      <c r="H31" s="69">
        <v>-24.370461518437502</v>
      </c>
      <c r="I31" s="68">
        <v>-43851.4162</v>
      </c>
      <c r="J31" s="69">
        <v>-3.96886859699999</v>
      </c>
      <c r="K31" s="68">
        <v>-11039.630800000001</v>
      </c>
      <c r="L31" s="69">
        <v>-0.75566463249346405</v>
      </c>
      <c r="M31" s="69">
        <v>2.9721814066463201</v>
      </c>
      <c r="N31" s="68">
        <v>26714743.1505</v>
      </c>
      <c r="O31" s="68">
        <v>276826017.2863</v>
      </c>
      <c r="P31" s="68">
        <v>36167</v>
      </c>
      <c r="Q31" s="68">
        <v>35887</v>
      </c>
      <c r="R31" s="69">
        <v>0.78022682308356295</v>
      </c>
      <c r="S31" s="68">
        <v>30.5495218458816</v>
      </c>
      <c r="T31" s="68">
        <v>31.768112221695901</v>
      </c>
      <c r="U31" s="70">
        <v>-3.98890163309891</v>
      </c>
    </row>
    <row r="32" spans="1:21" ht="12" thickBot="1" x14ac:dyDescent="0.2">
      <c r="A32" s="52"/>
      <c r="B32" s="41" t="s">
        <v>30</v>
      </c>
      <c r="C32" s="42"/>
      <c r="D32" s="68">
        <v>100763.2871</v>
      </c>
      <c r="E32" s="68">
        <v>151712</v>
      </c>
      <c r="F32" s="69">
        <v>66.417479896119005</v>
      </c>
      <c r="G32" s="68">
        <v>132141.21040000001</v>
      </c>
      <c r="H32" s="69">
        <v>-23.745751385973399</v>
      </c>
      <c r="I32" s="68">
        <v>27200.039000000001</v>
      </c>
      <c r="J32" s="69">
        <v>26.993997300828401</v>
      </c>
      <c r="K32" s="68">
        <v>30975.5245</v>
      </c>
      <c r="L32" s="69">
        <v>23.441229580261201</v>
      </c>
      <c r="M32" s="69">
        <v>-0.121886087836866</v>
      </c>
      <c r="N32" s="68">
        <v>2973819.9964000001</v>
      </c>
      <c r="O32" s="68">
        <v>41129664.718900003</v>
      </c>
      <c r="P32" s="68">
        <v>23151</v>
      </c>
      <c r="Q32" s="68">
        <v>23214</v>
      </c>
      <c r="R32" s="69">
        <v>-0.27138795554406703</v>
      </c>
      <c r="S32" s="68">
        <v>4.3524377823852101</v>
      </c>
      <c r="T32" s="68">
        <v>4.3481075859395197</v>
      </c>
      <c r="U32" s="70">
        <v>9.9488991277853003E-2</v>
      </c>
    </row>
    <row r="33" spans="1:21" ht="12" thickBot="1" x14ac:dyDescent="0.2">
      <c r="A33" s="52"/>
      <c r="B33" s="41" t="s">
        <v>31</v>
      </c>
      <c r="C33" s="42"/>
      <c r="D33" s="68">
        <v>7.6105999999999998</v>
      </c>
      <c r="E33" s="71"/>
      <c r="F33" s="71"/>
      <c r="G33" s="68">
        <v>94.188199999999995</v>
      </c>
      <c r="H33" s="69">
        <v>-91.919794623954999</v>
      </c>
      <c r="I33" s="68">
        <v>0.87709999999999999</v>
      </c>
      <c r="J33" s="69">
        <v>11.524715528342</v>
      </c>
      <c r="K33" s="68">
        <v>19.762599999999999</v>
      </c>
      <c r="L33" s="69">
        <v>20.982033842880501</v>
      </c>
      <c r="M33" s="69">
        <v>-0.95561818789025699</v>
      </c>
      <c r="N33" s="68">
        <v>92.926400000000001</v>
      </c>
      <c r="O33" s="68">
        <v>4958.1850000000004</v>
      </c>
      <c r="P33" s="68">
        <v>1</v>
      </c>
      <c r="Q33" s="71"/>
      <c r="R33" s="71"/>
      <c r="S33" s="68">
        <v>7.6105999999999998</v>
      </c>
      <c r="T33" s="71"/>
      <c r="U33" s="72"/>
    </row>
    <row r="34" spans="1:21" ht="12" thickBot="1" x14ac:dyDescent="0.2">
      <c r="A34" s="52"/>
      <c r="B34" s="41" t="s">
        <v>36</v>
      </c>
      <c r="C34" s="4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</row>
    <row r="35" spans="1:21" ht="12" thickBot="1" x14ac:dyDescent="0.2">
      <c r="A35" s="52"/>
      <c r="B35" s="41" t="s">
        <v>32</v>
      </c>
      <c r="C35" s="42"/>
      <c r="D35" s="68">
        <v>154727.0441</v>
      </c>
      <c r="E35" s="68">
        <v>139858</v>
      </c>
      <c r="F35" s="69">
        <v>110.63152919389699</v>
      </c>
      <c r="G35" s="68">
        <v>144578.21650000001</v>
      </c>
      <c r="H35" s="69">
        <v>7.0196104542484798</v>
      </c>
      <c r="I35" s="68">
        <v>14865.1149</v>
      </c>
      <c r="J35" s="69">
        <v>9.6073152476128794</v>
      </c>
      <c r="K35" s="68">
        <v>24307.313200000001</v>
      </c>
      <c r="L35" s="69">
        <v>16.812569547778299</v>
      </c>
      <c r="M35" s="69">
        <v>-0.38845092513145402</v>
      </c>
      <c r="N35" s="68">
        <v>4450616.7127999999</v>
      </c>
      <c r="O35" s="68">
        <v>45690477.390100002</v>
      </c>
      <c r="P35" s="68">
        <v>11675</v>
      </c>
      <c r="Q35" s="68">
        <v>11912</v>
      </c>
      <c r="R35" s="69">
        <v>-1.98959032907992</v>
      </c>
      <c r="S35" s="68">
        <v>13.252851743040701</v>
      </c>
      <c r="T35" s="68">
        <v>13.2200576057757</v>
      </c>
      <c r="U35" s="70">
        <v>0.24744966518029399</v>
      </c>
    </row>
    <row r="36" spans="1:21" ht="12" thickBot="1" x14ac:dyDescent="0.2">
      <c r="A36" s="52"/>
      <c r="B36" s="41" t="s">
        <v>37</v>
      </c>
      <c r="C36" s="42"/>
      <c r="D36" s="71"/>
      <c r="E36" s="68">
        <v>823975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</row>
    <row r="37" spans="1:21" ht="12" thickBot="1" x14ac:dyDescent="0.2">
      <c r="A37" s="52"/>
      <c r="B37" s="41" t="s">
        <v>38</v>
      </c>
      <c r="C37" s="42"/>
      <c r="D37" s="71"/>
      <c r="E37" s="68">
        <v>307367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1:21" ht="12" thickBot="1" x14ac:dyDescent="0.2">
      <c r="A38" s="52"/>
      <c r="B38" s="41" t="s">
        <v>39</v>
      </c>
      <c r="C38" s="42"/>
      <c r="D38" s="71"/>
      <c r="E38" s="68">
        <v>380040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</row>
    <row r="39" spans="1:21" ht="12" customHeight="1" thickBot="1" x14ac:dyDescent="0.2">
      <c r="A39" s="52"/>
      <c r="B39" s="41" t="s">
        <v>33</v>
      </c>
      <c r="C39" s="42"/>
      <c r="D39" s="68">
        <v>223877.77770000001</v>
      </c>
      <c r="E39" s="68">
        <v>326474</v>
      </c>
      <c r="F39" s="69">
        <v>68.574458517370502</v>
      </c>
      <c r="G39" s="68">
        <v>226701.28260000001</v>
      </c>
      <c r="H39" s="69">
        <v>-1.24547372102075</v>
      </c>
      <c r="I39" s="68">
        <v>12629.4751</v>
      </c>
      <c r="J39" s="69">
        <v>5.6412365844204997</v>
      </c>
      <c r="K39" s="68">
        <v>12420.5267</v>
      </c>
      <c r="L39" s="69">
        <v>5.4788074233859696</v>
      </c>
      <c r="M39" s="69">
        <v>1.6822829260534002E-2</v>
      </c>
      <c r="N39" s="68">
        <v>8405285.0780999996</v>
      </c>
      <c r="O39" s="68">
        <v>77195690.076100007</v>
      </c>
      <c r="P39" s="68">
        <v>355</v>
      </c>
      <c r="Q39" s="68">
        <v>300</v>
      </c>
      <c r="R39" s="69">
        <v>18.3333333333333</v>
      </c>
      <c r="S39" s="68">
        <v>630.64162732394402</v>
      </c>
      <c r="T39" s="68">
        <v>535.49857733333295</v>
      </c>
      <c r="U39" s="70">
        <v>15.086706279498101</v>
      </c>
    </row>
    <row r="40" spans="1:21" ht="12" thickBot="1" x14ac:dyDescent="0.2">
      <c r="A40" s="52"/>
      <c r="B40" s="41" t="s">
        <v>34</v>
      </c>
      <c r="C40" s="42"/>
      <c r="D40" s="68">
        <v>384721.72330000001</v>
      </c>
      <c r="E40" s="68">
        <v>349993</v>
      </c>
      <c r="F40" s="69">
        <v>109.922690825245</v>
      </c>
      <c r="G40" s="68">
        <v>362263.9019</v>
      </c>
      <c r="H40" s="69">
        <v>6.1992987107501802</v>
      </c>
      <c r="I40" s="68">
        <v>22842.3825</v>
      </c>
      <c r="J40" s="69">
        <v>5.9373778803199704</v>
      </c>
      <c r="K40" s="68">
        <v>24884.404299999998</v>
      </c>
      <c r="L40" s="69">
        <v>6.8691371592605304</v>
      </c>
      <c r="M40" s="69">
        <v>-8.2060304734721007E-2</v>
      </c>
      <c r="N40" s="68">
        <v>12519988.011299999</v>
      </c>
      <c r="O40" s="68">
        <v>147093930.70120001</v>
      </c>
      <c r="P40" s="68">
        <v>1813</v>
      </c>
      <c r="Q40" s="68">
        <v>1701</v>
      </c>
      <c r="R40" s="69">
        <v>6.5843621399176904</v>
      </c>
      <c r="S40" s="68">
        <v>212.201722724766</v>
      </c>
      <c r="T40" s="68">
        <v>177.18621322751301</v>
      </c>
      <c r="U40" s="70">
        <v>16.5010486473142</v>
      </c>
    </row>
    <row r="41" spans="1:21" ht="12" thickBot="1" x14ac:dyDescent="0.2">
      <c r="A41" s="52"/>
      <c r="B41" s="41" t="s">
        <v>40</v>
      </c>
      <c r="C41" s="42"/>
      <c r="D41" s="71"/>
      <c r="E41" s="68">
        <v>313373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</row>
    <row r="42" spans="1:21" ht="12" thickBot="1" x14ac:dyDescent="0.2">
      <c r="A42" s="52"/>
      <c r="B42" s="41" t="s">
        <v>41</v>
      </c>
      <c r="C42" s="42"/>
      <c r="D42" s="71"/>
      <c r="E42" s="68">
        <v>119953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</row>
    <row r="43" spans="1:21" ht="12" thickBot="1" x14ac:dyDescent="0.2">
      <c r="A43" s="52"/>
      <c r="B43" s="41" t="s">
        <v>71</v>
      </c>
      <c r="C43" s="4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</row>
    <row r="44" spans="1:21" ht="12" thickBot="1" x14ac:dyDescent="0.2">
      <c r="A44" s="53"/>
      <c r="B44" s="41" t="s">
        <v>35</v>
      </c>
      <c r="C44" s="42"/>
      <c r="D44" s="73">
        <v>23493.492399999999</v>
      </c>
      <c r="E44" s="73">
        <v>0</v>
      </c>
      <c r="F44" s="74"/>
      <c r="G44" s="73">
        <v>12387.032800000001</v>
      </c>
      <c r="H44" s="75">
        <v>89.661985879297902</v>
      </c>
      <c r="I44" s="73">
        <v>2742.3744999999999</v>
      </c>
      <c r="J44" s="75">
        <v>11.6729111760327</v>
      </c>
      <c r="K44" s="73">
        <v>1253.9817</v>
      </c>
      <c r="L44" s="75">
        <v>10.123342048468601</v>
      </c>
      <c r="M44" s="75">
        <v>1.1869334297302701</v>
      </c>
      <c r="N44" s="73">
        <v>749989.26470000006</v>
      </c>
      <c r="O44" s="73">
        <v>9386582.0642000008</v>
      </c>
      <c r="P44" s="73">
        <v>34</v>
      </c>
      <c r="Q44" s="73">
        <v>27</v>
      </c>
      <c r="R44" s="75">
        <v>25.925925925925899</v>
      </c>
      <c r="S44" s="73">
        <v>690.98507058823498</v>
      </c>
      <c r="T44" s="73">
        <v>200.15777777777799</v>
      </c>
      <c r="U44" s="76">
        <v>71.032980841773707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43:C43"/>
    <mergeCell ref="B44:C44"/>
    <mergeCell ref="B37:C37"/>
    <mergeCell ref="B38:C38"/>
    <mergeCell ref="B39:C39"/>
    <mergeCell ref="B40:C40"/>
    <mergeCell ref="B41:C41"/>
    <mergeCell ref="B42:C42"/>
    <mergeCell ref="B30:C3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68915</v>
      </c>
      <c r="D2" s="32">
        <v>602476.04702478601</v>
      </c>
      <c r="E2" s="32">
        <v>448797.70544187998</v>
      </c>
      <c r="F2" s="32">
        <v>153678.341582906</v>
      </c>
      <c r="G2" s="32">
        <v>448797.70544187998</v>
      </c>
      <c r="H2" s="32">
        <v>0.25507792773143001</v>
      </c>
    </row>
    <row r="3" spans="1:8" ht="14.25" x14ac:dyDescent="0.2">
      <c r="A3" s="32">
        <v>2</v>
      </c>
      <c r="B3" s="33">
        <v>13</v>
      </c>
      <c r="C3" s="32">
        <v>9726.5869999999995</v>
      </c>
      <c r="D3" s="32">
        <v>86761.285109666394</v>
      </c>
      <c r="E3" s="32">
        <v>67635.220858452507</v>
      </c>
      <c r="F3" s="32">
        <v>19126.064251214</v>
      </c>
      <c r="G3" s="32">
        <v>67635.220858452507</v>
      </c>
      <c r="H3" s="32">
        <v>0.22044468597991099</v>
      </c>
    </row>
    <row r="4" spans="1:8" ht="14.25" x14ac:dyDescent="0.2">
      <c r="A4" s="32">
        <v>3</v>
      </c>
      <c r="B4" s="33">
        <v>14</v>
      </c>
      <c r="C4" s="32">
        <v>100200</v>
      </c>
      <c r="D4" s="32">
        <v>110745.792805983</v>
      </c>
      <c r="E4" s="32">
        <v>82256.872317094007</v>
      </c>
      <c r="F4" s="32">
        <v>28488.9204888889</v>
      </c>
      <c r="G4" s="32">
        <v>82256.872317094007</v>
      </c>
      <c r="H4" s="32">
        <v>0.25724607470009297</v>
      </c>
    </row>
    <row r="5" spans="1:8" ht="14.25" x14ac:dyDescent="0.2">
      <c r="A5" s="32">
        <v>4</v>
      </c>
      <c r="B5" s="33">
        <v>15</v>
      </c>
      <c r="C5" s="32">
        <v>2753</v>
      </c>
      <c r="D5" s="32">
        <v>39476.109223931599</v>
      </c>
      <c r="E5" s="32">
        <v>30642.5439418803</v>
      </c>
      <c r="F5" s="32">
        <v>8833.5652820512805</v>
      </c>
      <c r="G5" s="32">
        <v>30642.5439418803</v>
      </c>
      <c r="H5" s="32">
        <v>0.22376990680469899</v>
      </c>
    </row>
    <row r="6" spans="1:8" ht="14.25" x14ac:dyDescent="0.2">
      <c r="A6" s="32">
        <v>5</v>
      </c>
      <c r="B6" s="33">
        <v>16</v>
      </c>
      <c r="C6" s="32">
        <v>8333</v>
      </c>
      <c r="D6" s="32">
        <v>263759.29719572602</v>
      </c>
      <c r="E6" s="32">
        <v>235423.41411196601</v>
      </c>
      <c r="F6" s="32">
        <v>28335.883083760698</v>
      </c>
      <c r="G6" s="32">
        <v>235423.41411196601</v>
      </c>
      <c r="H6" s="32">
        <v>0.10743084086523599</v>
      </c>
    </row>
    <row r="7" spans="1:8" ht="14.25" x14ac:dyDescent="0.2">
      <c r="A7" s="32">
        <v>6</v>
      </c>
      <c r="B7" s="33">
        <v>17</v>
      </c>
      <c r="C7" s="32">
        <v>16960</v>
      </c>
      <c r="D7" s="32">
        <v>245298.03738034199</v>
      </c>
      <c r="E7" s="32">
        <v>191642.54389658099</v>
      </c>
      <c r="F7" s="32">
        <v>53655.4934837607</v>
      </c>
      <c r="G7" s="32">
        <v>191642.54389658099</v>
      </c>
      <c r="H7" s="32">
        <v>0.21873592653563001</v>
      </c>
    </row>
    <row r="8" spans="1:8" ht="14.25" x14ac:dyDescent="0.2">
      <c r="A8" s="32">
        <v>7</v>
      </c>
      <c r="B8" s="33">
        <v>18</v>
      </c>
      <c r="C8" s="32">
        <v>61478</v>
      </c>
      <c r="D8" s="32">
        <v>129627.43438376101</v>
      </c>
      <c r="E8" s="32">
        <v>104555.130182051</v>
      </c>
      <c r="F8" s="32">
        <v>25072.304201709401</v>
      </c>
      <c r="G8" s="32">
        <v>104555.130182051</v>
      </c>
      <c r="H8" s="32">
        <v>0.19341819361697099</v>
      </c>
    </row>
    <row r="9" spans="1:8" ht="14.25" x14ac:dyDescent="0.2">
      <c r="A9" s="32">
        <v>8</v>
      </c>
      <c r="B9" s="33">
        <v>19</v>
      </c>
      <c r="C9" s="32">
        <v>14281</v>
      </c>
      <c r="D9" s="32">
        <v>66864.966834188002</v>
      </c>
      <c r="E9" s="32">
        <v>54989.604175213703</v>
      </c>
      <c r="F9" s="32">
        <v>11875.3626589744</v>
      </c>
      <c r="G9" s="32">
        <v>54989.604175213703</v>
      </c>
      <c r="H9" s="32">
        <v>0.17760216180803501</v>
      </c>
    </row>
    <row r="10" spans="1:8" ht="14.25" x14ac:dyDescent="0.2">
      <c r="A10" s="32">
        <v>9</v>
      </c>
      <c r="B10" s="33">
        <v>21</v>
      </c>
      <c r="C10" s="32">
        <v>255808</v>
      </c>
      <c r="D10" s="32">
        <v>860755.22730000003</v>
      </c>
      <c r="E10" s="32">
        <v>860808.30889999995</v>
      </c>
      <c r="F10" s="32">
        <v>-53.081600000000002</v>
      </c>
      <c r="G10" s="32">
        <v>860808.30889999995</v>
      </c>
      <c r="H10" s="54">
        <v>-6.16686350735334E-5</v>
      </c>
    </row>
    <row r="11" spans="1:8" ht="14.25" x14ac:dyDescent="0.2">
      <c r="A11" s="32">
        <v>10</v>
      </c>
      <c r="B11" s="33">
        <v>22</v>
      </c>
      <c r="C11" s="32">
        <v>34388.019999999997</v>
      </c>
      <c r="D11" s="32">
        <v>579302.45447008498</v>
      </c>
      <c r="E11" s="32">
        <v>516445.342382906</v>
      </c>
      <c r="F11" s="32">
        <v>62857.112087179499</v>
      </c>
      <c r="G11" s="32">
        <v>516445.342382906</v>
      </c>
      <c r="H11" s="32">
        <v>0.108504826109666</v>
      </c>
    </row>
    <row r="12" spans="1:8" ht="14.25" x14ac:dyDescent="0.2">
      <c r="A12" s="32">
        <v>11</v>
      </c>
      <c r="B12" s="33">
        <v>23</v>
      </c>
      <c r="C12" s="32">
        <v>170209.31599999999</v>
      </c>
      <c r="D12" s="32">
        <v>1384350.3664931599</v>
      </c>
      <c r="E12" s="32">
        <v>1204434.2333752101</v>
      </c>
      <c r="F12" s="32">
        <v>179916.13311794901</v>
      </c>
      <c r="G12" s="32">
        <v>1204434.2333752101</v>
      </c>
      <c r="H12" s="32">
        <v>0.12996430489899199</v>
      </c>
    </row>
    <row r="13" spans="1:8" ht="14.25" x14ac:dyDescent="0.2">
      <c r="A13" s="32">
        <v>12</v>
      </c>
      <c r="B13" s="33">
        <v>24</v>
      </c>
      <c r="C13" s="32">
        <v>21397.966</v>
      </c>
      <c r="D13" s="32">
        <v>686675.25516666705</v>
      </c>
      <c r="E13" s="32">
        <v>701800.03067008499</v>
      </c>
      <c r="F13" s="32">
        <v>-15124.775503418799</v>
      </c>
      <c r="G13" s="32">
        <v>701800.03067008499</v>
      </c>
      <c r="H13" s="32">
        <v>-2.2026096600419601E-2</v>
      </c>
    </row>
    <row r="14" spans="1:8" ht="14.25" x14ac:dyDescent="0.2">
      <c r="A14" s="32">
        <v>13</v>
      </c>
      <c r="B14" s="33">
        <v>25</v>
      </c>
      <c r="C14" s="32">
        <v>82276</v>
      </c>
      <c r="D14" s="32">
        <v>1070713.8747</v>
      </c>
      <c r="E14" s="32">
        <v>1029700.6486</v>
      </c>
      <c r="F14" s="32">
        <v>41013.2261</v>
      </c>
      <c r="G14" s="32">
        <v>1029700.6486</v>
      </c>
      <c r="H14" s="32">
        <v>3.83045620955378E-2</v>
      </c>
    </row>
    <row r="15" spans="1:8" ht="14.25" x14ac:dyDescent="0.2">
      <c r="A15" s="32">
        <v>14</v>
      </c>
      <c r="B15" s="33">
        <v>26</v>
      </c>
      <c r="C15" s="32">
        <v>55978</v>
      </c>
      <c r="D15" s="32">
        <v>304583.55851785</v>
      </c>
      <c r="E15" s="32">
        <v>275869.76341338799</v>
      </c>
      <c r="F15" s="32">
        <v>28713.795104462599</v>
      </c>
      <c r="G15" s="32">
        <v>275869.76341338799</v>
      </c>
      <c r="H15" s="32">
        <v>9.42723082105556E-2</v>
      </c>
    </row>
    <row r="16" spans="1:8" ht="14.25" x14ac:dyDescent="0.2">
      <c r="A16" s="32">
        <v>15</v>
      </c>
      <c r="B16" s="33">
        <v>27</v>
      </c>
      <c r="C16" s="32">
        <v>158273.052</v>
      </c>
      <c r="D16" s="32">
        <v>1087811.2982000001</v>
      </c>
      <c r="E16" s="32">
        <v>994239.49109999998</v>
      </c>
      <c r="F16" s="32">
        <v>93571.807100000005</v>
      </c>
      <c r="G16" s="32">
        <v>994239.49109999998</v>
      </c>
      <c r="H16" s="32">
        <v>8.6018418134499203E-2</v>
      </c>
    </row>
    <row r="17" spans="1:8" ht="14.25" x14ac:dyDescent="0.2">
      <c r="A17" s="32">
        <v>16</v>
      </c>
      <c r="B17" s="33">
        <v>29</v>
      </c>
      <c r="C17" s="32">
        <v>199480</v>
      </c>
      <c r="D17" s="32">
        <v>2527592.6550299102</v>
      </c>
      <c r="E17" s="32">
        <v>2364047.8015333302</v>
      </c>
      <c r="F17" s="32">
        <v>163544.853496581</v>
      </c>
      <c r="G17" s="32">
        <v>2364047.8015333302</v>
      </c>
      <c r="H17" s="32">
        <v>6.4703801528749702E-2</v>
      </c>
    </row>
    <row r="18" spans="1:8" ht="14.25" x14ac:dyDescent="0.2">
      <c r="A18" s="32">
        <v>17</v>
      </c>
      <c r="B18" s="33">
        <v>31</v>
      </c>
      <c r="C18" s="32">
        <v>30546.78</v>
      </c>
      <c r="D18" s="32">
        <v>235467.13409422099</v>
      </c>
      <c r="E18" s="32">
        <v>196296.180361676</v>
      </c>
      <c r="F18" s="32">
        <v>39170.953732545699</v>
      </c>
      <c r="G18" s="32">
        <v>196296.180361676</v>
      </c>
      <c r="H18" s="32">
        <v>0.16635422978763401</v>
      </c>
    </row>
    <row r="19" spans="1:8" ht="14.25" x14ac:dyDescent="0.2">
      <c r="A19" s="32">
        <v>18</v>
      </c>
      <c r="B19" s="33">
        <v>32</v>
      </c>
      <c r="C19" s="32">
        <v>17928.556</v>
      </c>
      <c r="D19" s="32">
        <v>296718.94052068703</v>
      </c>
      <c r="E19" s="32">
        <v>278377.30830345798</v>
      </c>
      <c r="F19" s="32">
        <v>18341.632217228602</v>
      </c>
      <c r="G19" s="32">
        <v>278377.30830345798</v>
      </c>
      <c r="H19" s="32">
        <v>6.1814834553676902E-2</v>
      </c>
    </row>
    <row r="20" spans="1:8" ht="14.25" x14ac:dyDescent="0.2">
      <c r="A20" s="32">
        <v>19</v>
      </c>
      <c r="B20" s="33">
        <v>33</v>
      </c>
      <c r="C20" s="32">
        <v>34228.392999999996</v>
      </c>
      <c r="D20" s="32">
        <v>443567.72211493098</v>
      </c>
      <c r="E20" s="32">
        <v>353068.91019398102</v>
      </c>
      <c r="F20" s="32">
        <v>90498.811920950306</v>
      </c>
      <c r="G20" s="32">
        <v>353068.91019398102</v>
      </c>
      <c r="H20" s="32">
        <v>0.20402479127528</v>
      </c>
    </row>
    <row r="21" spans="1:8" ht="14.25" x14ac:dyDescent="0.2">
      <c r="A21" s="32">
        <v>20</v>
      </c>
      <c r="B21" s="33">
        <v>34</v>
      </c>
      <c r="C21" s="32">
        <v>39334.934000000001</v>
      </c>
      <c r="D21" s="32">
        <v>200551.68195734799</v>
      </c>
      <c r="E21" s="32">
        <v>137274.19881392099</v>
      </c>
      <c r="F21" s="32">
        <v>63277.483143427598</v>
      </c>
      <c r="G21" s="32">
        <v>137274.19881392099</v>
      </c>
      <c r="H21" s="32">
        <v>0.31551709028740499</v>
      </c>
    </row>
    <row r="22" spans="1:8" ht="14.25" x14ac:dyDescent="0.2">
      <c r="A22" s="32">
        <v>21</v>
      </c>
      <c r="B22" s="33">
        <v>35</v>
      </c>
      <c r="C22" s="32">
        <v>39491.760999999999</v>
      </c>
      <c r="D22" s="32">
        <v>964929.66747079603</v>
      </c>
      <c r="E22" s="32">
        <v>925593.06272920396</v>
      </c>
      <c r="F22" s="32">
        <v>39336.604741592899</v>
      </c>
      <c r="G22" s="32">
        <v>925593.06272920396</v>
      </c>
      <c r="H22" s="32">
        <v>4.07662921637586E-2</v>
      </c>
    </row>
    <row r="23" spans="1:8" ht="14.25" x14ac:dyDescent="0.2">
      <c r="A23" s="32">
        <v>22</v>
      </c>
      <c r="B23" s="33">
        <v>36</v>
      </c>
      <c r="C23" s="32">
        <v>146782.05900000001</v>
      </c>
      <c r="D23" s="32">
        <v>705036.55194159294</v>
      </c>
      <c r="E23" s="32">
        <v>621119.67297404399</v>
      </c>
      <c r="F23" s="32">
        <v>83916.8789675484</v>
      </c>
      <c r="G23" s="32">
        <v>621119.67297404399</v>
      </c>
      <c r="H23" s="32">
        <v>0.119024862947106</v>
      </c>
    </row>
    <row r="24" spans="1:8" ht="14.25" x14ac:dyDescent="0.2">
      <c r="A24" s="32">
        <v>23</v>
      </c>
      <c r="B24" s="33">
        <v>37</v>
      </c>
      <c r="C24" s="32">
        <v>124066.924</v>
      </c>
      <c r="D24" s="32">
        <v>972831.99603539798</v>
      </c>
      <c r="E24" s="32">
        <v>851910.65780031402</v>
      </c>
      <c r="F24" s="32">
        <v>120921.338235084</v>
      </c>
      <c r="G24" s="32">
        <v>851910.65780031402</v>
      </c>
      <c r="H24" s="32">
        <v>0.12429827424249699</v>
      </c>
    </row>
    <row r="25" spans="1:8" ht="14.25" x14ac:dyDescent="0.2">
      <c r="A25" s="32">
        <v>24</v>
      </c>
      <c r="B25" s="33">
        <v>38</v>
      </c>
      <c r="C25" s="32">
        <v>250665.25599999999</v>
      </c>
      <c r="D25" s="32">
        <v>1104884.6066000001</v>
      </c>
      <c r="E25" s="32">
        <v>1148736.0271999999</v>
      </c>
      <c r="F25" s="32">
        <v>-43851.420599999998</v>
      </c>
      <c r="G25" s="32">
        <v>1148736.0271999999</v>
      </c>
      <c r="H25" s="32">
        <v>-3.9688688156260497E-2</v>
      </c>
    </row>
    <row r="26" spans="1:8" ht="14.25" x14ac:dyDescent="0.2">
      <c r="A26" s="32">
        <v>25</v>
      </c>
      <c r="B26" s="33">
        <v>39</v>
      </c>
      <c r="C26" s="32">
        <v>80240.304999999993</v>
      </c>
      <c r="D26" s="32">
        <v>100763.22808898</v>
      </c>
      <c r="E26" s="32">
        <v>73563.246384059807</v>
      </c>
      <c r="F26" s="32">
        <v>27199.981704919901</v>
      </c>
      <c r="G26" s="32">
        <v>73563.246384059807</v>
      </c>
      <c r="H26" s="32">
        <v>0.26993956248504403</v>
      </c>
    </row>
    <row r="27" spans="1:8" ht="14.25" x14ac:dyDescent="0.2">
      <c r="A27" s="32">
        <v>26</v>
      </c>
      <c r="B27" s="33">
        <v>40</v>
      </c>
      <c r="C27" s="32">
        <v>1.0049999999999999</v>
      </c>
      <c r="D27" s="32">
        <v>7.6105999999999998</v>
      </c>
      <c r="E27" s="32">
        <v>6.7335000000000003</v>
      </c>
      <c r="F27" s="32">
        <v>0.87709999999999999</v>
      </c>
      <c r="G27" s="32">
        <v>6.7335000000000003</v>
      </c>
      <c r="H27" s="32">
        <v>0.11524715528342</v>
      </c>
    </row>
    <row r="28" spans="1:8" ht="14.25" x14ac:dyDescent="0.2">
      <c r="A28" s="32">
        <v>27</v>
      </c>
      <c r="B28" s="33">
        <v>42</v>
      </c>
      <c r="C28" s="32">
        <v>9294.7810000000009</v>
      </c>
      <c r="D28" s="32">
        <v>154727.0436</v>
      </c>
      <c r="E28" s="32">
        <v>139861.92670000001</v>
      </c>
      <c r="F28" s="32">
        <v>14865.116900000001</v>
      </c>
      <c r="G28" s="32">
        <v>139861.92670000001</v>
      </c>
      <c r="H28" s="32">
        <v>9.6073165712577499E-2</v>
      </c>
    </row>
    <row r="29" spans="1:8" ht="14.25" x14ac:dyDescent="0.2">
      <c r="A29" s="32">
        <v>28</v>
      </c>
      <c r="B29" s="33">
        <v>75</v>
      </c>
      <c r="C29" s="32">
        <v>410</v>
      </c>
      <c r="D29" s="32">
        <v>223877.77777777801</v>
      </c>
      <c r="E29" s="32">
        <v>211248.29914529901</v>
      </c>
      <c r="F29" s="32">
        <v>12629.4786324786</v>
      </c>
      <c r="G29" s="32">
        <v>211248.29914529901</v>
      </c>
      <c r="H29" s="32">
        <v>5.6412381603209903E-2</v>
      </c>
    </row>
    <row r="30" spans="1:8" ht="14.25" x14ac:dyDescent="0.2">
      <c r="A30" s="32">
        <v>29</v>
      </c>
      <c r="B30" s="33">
        <v>76</v>
      </c>
      <c r="C30" s="32">
        <v>2261</v>
      </c>
      <c r="D30" s="32">
        <v>384721.71583760699</v>
      </c>
      <c r="E30" s="32">
        <v>361879.34104786301</v>
      </c>
      <c r="F30" s="32">
        <v>22842.374789743601</v>
      </c>
      <c r="G30" s="32">
        <v>361879.34104786301</v>
      </c>
      <c r="H30" s="32">
        <v>5.93737599137385E-2</v>
      </c>
    </row>
    <row r="31" spans="1:8" ht="14.25" x14ac:dyDescent="0.2">
      <c r="A31" s="32">
        <v>30</v>
      </c>
      <c r="B31" s="33">
        <v>99</v>
      </c>
      <c r="C31" s="32">
        <v>34</v>
      </c>
      <c r="D31" s="32">
        <v>23493.492171545298</v>
      </c>
      <c r="E31" s="32">
        <v>20751.118281521802</v>
      </c>
      <c r="F31" s="32">
        <v>2742.3738900234498</v>
      </c>
      <c r="G31" s="32">
        <v>20751.118281521802</v>
      </c>
      <c r="H31" s="32">
        <v>0.11672908693178199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2014-09-27T01:36:10Z</dcterms:modified>
</cp:coreProperties>
</file>