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<sst xmlns="http://schemas.openxmlformats.org/spreadsheetml/2006/main" count="116" uniqueCount="73">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</sst>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" sqref="C2:D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15737856.8585</v>
      </c>
      <c r="F3" s="25">
        <f>RA!I7</f>
        <v>1427269.3132</v>
      </c>
      <c r="G3" s="16">
        <f>E3-F3</f>
        <v>14310587.545299999</v>
      </c>
      <c r="H3" s="27">
        <f>RA!J7</f>
        <v>9.0690195369843707</v>
      </c>
      <c r="I3" s="20">
        <f>SUM(I4:I40)</f>
        <v>15737862.375513077</v>
      </c>
      <c r="J3" s="21">
        <f>SUM(J4:J40)</f>
        <v>14310587.491216114</v>
      </c>
      <c r="K3" s="22">
        <f>E3-I3</f>
        <v>-5.5170130766928196</v>
      </c>
      <c r="L3" s="22">
        <f>G3-J3</f>
        <v>5.4083885625004768E-2</v>
      </c>
    </row>
    <row r="4" spans="1:13" x14ac:dyDescent="0.15">
      <c r="A4" s="41">
        <f>RA!A8</f>
        <v>41910</v>
      </c>
      <c r="B4" s="12">
        <v>12</v>
      </c>
      <c r="C4" s="38" t="s">
        <v>6</v>
      </c>
      <c r="D4" s="38"/>
      <c r="E4" s="15">
        <f>VLOOKUP(C4,RA!B8:D39,3,0)</f>
        <v>624478.49250000005</v>
      </c>
      <c r="F4" s="25">
        <f>VLOOKUP(C4,RA!B8:I43,8,0)</f>
        <v>162639.54980000001</v>
      </c>
      <c r="G4" s="16">
        <f t="shared" ref="G4:G40" si="0">E4-F4</f>
        <v>461838.94270000001</v>
      </c>
      <c r="H4" s="27">
        <f>RA!J8</f>
        <v>26.044059443728599</v>
      </c>
      <c r="I4" s="20">
        <f>VLOOKUP(B4,RMS!B:D,3,FALSE)</f>
        <v>624479.30841453001</v>
      </c>
      <c r="J4" s="21">
        <f>VLOOKUP(B4,RMS!B:E,4,FALSE)</f>
        <v>461838.95057179499</v>
      </c>
      <c r="K4" s="22">
        <f t="shared" ref="K4:K40" si="1">E4-I4</f>
        <v>-0.81591452995780855</v>
      </c>
      <c r="L4" s="22">
        <f t="shared" ref="L4:L40" si="2">G4-J4</f>
        <v>-7.871794980019331E-3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75877.286999999997</v>
      </c>
      <c r="F5" s="25">
        <f>VLOOKUP(C5,RA!B9:I44,8,0)</f>
        <v>16653.188699999999</v>
      </c>
      <c r="G5" s="16">
        <f t="shared" si="0"/>
        <v>59224.098299999998</v>
      </c>
      <c r="H5" s="27">
        <f>RA!J9</f>
        <v>21.9475278550747</v>
      </c>
      <c r="I5" s="20">
        <f>VLOOKUP(B5,RMS!B:D,3,FALSE)</f>
        <v>75877.318838869993</v>
      </c>
      <c r="J5" s="21">
        <f>VLOOKUP(B5,RMS!B:E,4,FALSE)</f>
        <v>59224.083553573902</v>
      </c>
      <c r="K5" s="22">
        <f t="shared" si="1"/>
        <v>-3.1838869996136054E-2</v>
      </c>
      <c r="L5" s="22">
        <f t="shared" si="2"/>
        <v>1.4746426095371135E-2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122517.7058</v>
      </c>
      <c r="F6" s="25">
        <f>VLOOKUP(C6,RA!B10:I45,8,0)</f>
        <v>30597.854200000002</v>
      </c>
      <c r="G6" s="16">
        <f t="shared" si="0"/>
        <v>91919.851599999995</v>
      </c>
      <c r="H6" s="27">
        <f>RA!J10</f>
        <v>24.974230459349702</v>
      </c>
      <c r="I6" s="20">
        <f>VLOOKUP(B6,RMS!B:D,3,FALSE)</f>
        <v>122519.682989744</v>
      </c>
      <c r="J6" s="21">
        <f>VLOOKUP(B6,RMS!B:E,4,FALSE)</f>
        <v>91919.851923931594</v>
      </c>
      <c r="K6" s="22">
        <f t="shared" si="1"/>
        <v>-1.9771897440077737</v>
      </c>
      <c r="L6" s="22">
        <f t="shared" si="2"/>
        <v>-3.2393159926868975E-4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44563.488400000002</v>
      </c>
      <c r="F7" s="25">
        <f>VLOOKUP(C7,RA!B11:I46,8,0)</f>
        <v>10582.8523</v>
      </c>
      <c r="G7" s="16">
        <f t="shared" si="0"/>
        <v>33980.636100000003</v>
      </c>
      <c r="H7" s="27">
        <f>RA!J11</f>
        <v>23.7478094286712</v>
      </c>
      <c r="I7" s="20">
        <f>VLOOKUP(B7,RMS!B:D,3,FALSE)</f>
        <v>44563.528982905998</v>
      </c>
      <c r="J7" s="21">
        <f>VLOOKUP(B7,RMS!B:E,4,FALSE)</f>
        <v>33980.635993162403</v>
      </c>
      <c r="K7" s="22">
        <f t="shared" si="1"/>
        <v>-4.058290599641623E-2</v>
      </c>
      <c r="L7" s="22">
        <f t="shared" si="2"/>
        <v>1.0683760046958923E-4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254629.15789999999</v>
      </c>
      <c r="F8" s="25">
        <f>VLOOKUP(C8,RA!B12:I47,8,0)</f>
        <v>30365.820100000001</v>
      </c>
      <c r="G8" s="16">
        <f t="shared" si="0"/>
        <v>224263.33779999998</v>
      </c>
      <c r="H8" s="27">
        <f>RA!J12</f>
        <v>11.9255078053259</v>
      </c>
      <c r="I8" s="20">
        <f>VLOOKUP(B8,RMS!B:D,3,FALSE)</f>
        <v>254629.34915897399</v>
      </c>
      <c r="J8" s="21">
        <f>VLOOKUP(B8,RMS!B:E,4,FALSE)</f>
        <v>224263.226151282</v>
      </c>
      <c r="K8" s="22">
        <f t="shared" si="1"/>
        <v>-0.19125897399499081</v>
      </c>
      <c r="L8" s="22">
        <f t="shared" si="2"/>
        <v>0.11164871798246168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227300.0215</v>
      </c>
      <c r="F9" s="25">
        <f>VLOOKUP(C9,RA!B13:I48,8,0)</f>
        <v>62505.335899999998</v>
      </c>
      <c r="G9" s="16">
        <f t="shared" si="0"/>
        <v>164794.6856</v>
      </c>
      <c r="H9" s="27">
        <f>RA!J13</f>
        <v>27.4990453091532</v>
      </c>
      <c r="I9" s="20">
        <f>VLOOKUP(B9,RMS!B:D,3,FALSE)</f>
        <v>227300.24857692301</v>
      </c>
      <c r="J9" s="21">
        <f>VLOOKUP(B9,RMS!B:E,4,FALSE)</f>
        <v>164794.685426496</v>
      </c>
      <c r="K9" s="22">
        <f t="shared" si="1"/>
        <v>-0.22707692300900817</v>
      </c>
      <c r="L9" s="22">
        <f t="shared" si="2"/>
        <v>1.7350399866700172E-4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132464.6373</v>
      </c>
      <c r="F10" s="25">
        <f>VLOOKUP(C10,RA!B14:I49,8,0)</f>
        <v>26531.9715</v>
      </c>
      <c r="G10" s="16">
        <f t="shared" si="0"/>
        <v>105932.6658</v>
      </c>
      <c r="H10" s="27">
        <f>RA!J14</f>
        <v>20.0294750665505</v>
      </c>
      <c r="I10" s="20">
        <f>VLOOKUP(B10,RMS!B:D,3,FALSE)</f>
        <v>132464.657552991</v>
      </c>
      <c r="J10" s="21">
        <f>VLOOKUP(B10,RMS!B:E,4,FALSE)</f>
        <v>105932.66470085501</v>
      </c>
      <c r="K10" s="22">
        <f t="shared" si="1"/>
        <v>-2.0252991002053022E-2</v>
      </c>
      <c r="L10" s="22">
        <f t="shared" si="2"/>
        <v>1.0991449962602928E-3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65778.122600000002</v>
      </c>
      <c r="F11" s="25">
        <f>VLOOKUP(C11,RA!B15:I50,8,0)</f>
        <v>12166.415800000001</v>
      </c>
      <c r="G11" s="16">
        <f t="shared" si="0"/>
        <v>53611.7068</v>
      </c>
      <c r="H11" s="27">
        <f>RA!J15</f>
        <v>18.496143275454301</v>
      </c>
      <c r="I11" s="20">
        <f>VLOOKUP(B11,RMS!B:D,3,FALSE)</f>
        <v>65778.165253846193</v>
      </c>
      <c r="J11" s="21">
        <f>VLOOKUP(B11,RMS!B:E,4,FALSE)</f>
        <v>53611.708113675202</v>
      </c>
      <c r="K11" s="22">
        <f t="shared" si="1"/>
        <v>-4.2653846190660261E-2</v>
      </c>
      <c r="L11" s="22">
        <f t="shared" si="2"/>
        <v>-1.3136752022546716E-3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866020.40850000002</v>
      </c>
      <c r="F12" s="25">
        <f>VLOOKUP(C12,RA!B16:I51,8,0)</f>
        <v>60644.543100000003</v>
      </c>
      <c r="G12" s="16">
        <f t="shared" si="0"/>
        <v>805375.86540000001</v>
      </c>
      <c r="H12" s="27">
        <f>RA!J16</f>
        <v>7.0026690485320104</v>
      </c>
      <c r="I12" s="20">
        <f>VLOOKUP(B12,RMS!B:D,3,FALSE)</f>
        <v>866019.89350000001</v>
      </c>
      <c r="J12" s="21">
        <f>VLOOKUP(B12,RMS!B:E,4,FALSE)</f>
        <v>805375.86540000001</v>
      </c>
      <c r="K12" s="22">
        <f t="shared" si="1"/>
        <v>0.51500000001396984</v>
      </c>
      <c r="L12" s="22">
        <f t="shared" si="2"/>
        <v>0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492412.52549999999</v>
      </c>
      <c r="F13" s="25">
        <f>VLOOKUP(C13,RA!B17:I52,8,0)</f>
        <v>55820.626400000001</v>
      </c>
      <c r="G13" s="16">
        <f t="shared" si="0"/>
        <v>436591.89909999998</v>
      </c>
      <c r="H13" s="27">
        <f>RA!J17</f>
        <v>11.336150790095999</v>
      </c>
      <c r="I13" s="20">
        <f>VLOOKUP(B13,RMS!B:D,3,FALSE)</f>
        <v>492412.63646410301</v>
      </c>
      <c r="J13" s="21">
        <f>VLOOKUP(B13,RMS!B:E,4,FALSE)</f>
        <v>436591.899287179</v>
      </c>
      <c r="K13" s="22">
        <f t="shared" si="1"/>
        <v>-0.11096410301979631</v>
      </c>
      <c r="L13" s="22">
        <f t="shared" si="2"/>
        <v>-1.8717901548370719E-4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1597848.8295</v>
      </c>
      <c r="F14" s="25">
        <f>VLOOKUP(C14,RA!B18:I53,8,0)</f>
        <v>91151.921400000007</v>
      </c>
      <c r="G14" s="16">
        <f t="shared" si="0"/>
        <v>1506696.9080999999</v>
      </c>
      <c r="H14" s="27">
        <f>RA!J18</f>
        <v>5.7046649042840496</v>
      </c>
      <c r="I14" s="20">
        <f>VLOOKUP(B14,RMS!B:D,3,FALSE)</f>
        <v>1597849.1557923099</v>
      </c>
      <c r="J14" s="21">
        <f>VLOOKUP(B14,RMS!B:E,4,FALSE)</f>
        <v>1506696.89883077</v>
      </c>
      <c r="K14" s="22">
        <f t="shared" si="1"/>
        <v>-0.32629230991005898</v>
      </c>
      <c r="L14" s="22">
        <f t="shared" si="2"/>
        <v>9.2692298348993063E-3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522627.91210000002</v>
      </c>
      <c r="F15" s="25">
        <f>VLOOKUP(C15,RA!B19:I54,8,0)</f>
        <v>42879.2791</v>
      </c>
      <c r="G15" s="16">
        <f t="shared" si="0"/>
        <v>479748.63300000003</v>
      </c>
      <c r="H15" s="27">
        <f>RA!J19</f>
        <v>8.2045520545782598</v>
      </c>
      <c r="I15" s="20">
        <f>VLOOKUP(B15,RMS!B:D,3,FALSE)</f>
        <v>522628.09477692301</v>
      </c>
      <c r="J15" s="21">
        <f>VLOOKUP(B15,RMS!B:E,4,FALSE)</f>
        <v>479748.63381538499</v>
      </c>
      <c r="K15" s="22">
        <f t="shared" si="1"/>
        <v>-0.18267692299559712</v>
      </c>
      <c r="L15" s="22">
        <f t="shared" si="2"/>
        <v>-8.1538496306166053E-4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981188.00919999997</v>
      </c>
      <c r="F16" s="25">
        <f>VLOOKUP(C16,RA!B20:I55,8,0)</f>
        <v>54237.790500000003</v>
      </c>
      <c r="G16" s="16">
        <f t="shared" si="0"/>
        <v>926950.21869999997</v>
      </c>
      <c r="H16" s="27">
        <f>RA!J20</f>
        <v>5.5277673586963401</v>
      </c>
      <c r="I16" s="20">
        <f>VLOOKUP(B16,RMS!B:D,3,FALSE)</f>
        <v>981187.98679999996</v>
      </c>
      <c r="J16" s="21">
        <f>VLOOKUP(B16,RMS!B:E,4,FALSE)</f>
        <v>926950.21869999997</v>
      </c>
      <c r="K16" s="22">
        <f t="shared" si="1"/>
        <v>2.2400000016205013E-2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317311.45010000002</v>
      </c>
      <c r="F17" s="25">
        <f>VLOOKUP(C17,RA!B21:I56,8,0)</f>
        <v>26883.008000000002</v>
      </c>
      <c r="G17" s="16">
        <f t="shared" si="0"/>
        <v>290428.44209999999</v>
      </c>
      <c r="H17" s="27">
        <f>RA!J21</f>
        <v>8.4721203699166505</v>
      </c>
      <c r="I17" s="20">
        <f>VLOOKUP(B17,RMS!B:D,3,FALSE)</f>
        <v>317311.522511966</v>
      </c>
      <c r="J17" s="21">
        <f>VLOOKUP(B17,RMS!B:E,4,FALSE)</f>
        <v>290428.442058974</v>
      </c>
      <c r="K17" s="22">
        <f t="shared" si="1"/>
        <v>-7.2411965986248106E-2</v>
      </c>
      <c r="L17" s="22">
        <f t="shared" si="2"/>
        <v>4.1025981772691011E-5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1152947.0751</v>
      </c>
      <c r="F18" s="25">
        <f>VLOOKUP(C18,RA!B22:I57,8,0)</f>
        <v>90069.350600000005</v>
      </c>
      <c r="G18" s="16">
        <f t="shared" si="0"/>
        <v>1062877.7245</v>
      </c>
      <c r="H18" s="27">
        <f>RA!J22</f>
        <v>7.8120975841139897</v>
      </c>
      <c r="I18" s="20">
        <f>VLOOKUP(B18,RMS!B:D,3,FALSE)</f>
        <v>1152947.7446999999</v>
      </c>
      <c r="J18" s="21">
        <f>VLOOKUP(B18,RMS!B:E,4,FALSE)</f>
        <v>1062877.7246000001</v>
      </c>
      <c r="K18" s="22">
        <f t="shared" si="1"/>
        <v>-0.66959999990649521</v>
      </c>
      <c r="L18" s="22">
        <f t="shared" si="2"/>
        <v>-1.0000006295740604E-4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2584222.7799999998</v>
      </c>
      <c r="F19" s="25">
        <f>VLOOKUP(C19,RA!B23:I58,8,0)</f>
        <v>179598.71109999999</v>
      </c>
      <c r="G19" s="16">
        <f t="shared" si="0"/>
        <v>2404624.0688999998</v>
      </c>
      <c r="H19" s="27">
        <f>RA!J23</f>
        <v>6.9498153367412101</v>
      </c>
      <c r="I19" s="20">
        <f>VLOOKUP(B19,RMS!B:D,3,FALSE)</f>
        <v>2584224.2249914501</v>
      </c>
      <c r="J19" s="21">
        <f>VLOOKUP(B19,RMS!B:E,4,FALSE)</f>
        <v>2404624.1035606801</v>
      </c>
      <c r="K19" s="22">
        <f t="shared" si="1"/>
        <v>-1.444991450291127</v>
      </c>
      <c r="L19" s="22">
        <f t="shared" si="2"/>
        <v>-3.4660680219531059E-2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240368.30859999999</v>
      </c>
      <c r="F20" s="25">
        <f>VLOOKUP(C20,RA!B24:I59,8,0)</f>
        <v>42047.0334</v>
      </c>
      <c r="G20" s="16">
        <f t="shared" si="0"/>
        <v>198321.27519999997</v>
      </c>
      <c r="H20" s="27">
        <f>RA!J24</f>
        <v>17.4927525366795</v>
      </c>
      <c r="I20" s="20">
        <f>VLOOKUP(B20,RMS!B:D,3,FALSE)</f>
        <v>240368.274649648</v>
      </c>
      <c r="J20" s="21">
        <f>VLOOKUP(B20,RMS!B:E,4,FALSE)</f>
        <v>198321.272542477</v>
      </c>
      <c r="K20" s="22">
        <f t="shared" si="1"/>
        <v>3.395035199355334E-2</v>
      </c>
      <c r="L20" s="22">
        <f t="shared" si="2"/>
        <v>2.6575229712761939E-3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277199.49050000001</v>
      </c>
      <c r="F21" s="25">
        <f>VLOOKUP(C21,RA!B25:I60,8,0)</f>
        <v>18671.976500000001</v>
      </c>
      <c r="G21" s="16">
        <f t="shared" si="0"/>
        <v>258527.51400000002</v>
      </c>
      <c r="H21" s="27">
        <f>RA!J25</f>
        <v>6.73593463910065</v>
      </c>
      <c r="I21" s="20">
        <f>VLOOKUP(B21,RMS!B:D,3,FALSE)</f>
        <v>277199.49343562499</v>
      </c>
      <c r="J21" s="21">
        <f>VLOOKUP(B21,RMS!B:E,4,FALSE)</f>
        <v>258527.51193679901</v>
      </c>
      <c r="K21" s="22">
        <f t="shared" si="1"/>
        <v>-2.9356249724514782E-3</v>
      </c>
      <c r="L21" s="22">
        <f t="shared" si="2"/>
        <v>2.0632010127883404E-3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444648.1728</v>
      </c>
      <c r="F22" s="25">
        <f>VLOOKUP(C22,RA!B26:I61,8,0)</f>
        <v>103242.0865</v>
      </c>
      <c r="G22" s="16">
        <f t="shared" si="0"/>
        <v>341406.08629999997</v>
      </c>
      <c r="H22" s="27">
        <f>RA!J26</f>
        <v>23.218826212614999</v>
      </c>
      <c r="I22" s="20">
        <f>VLOOKUP(B22,RMS!B:D,3,FALSE)</f>
        <v>444648.17097580398</v>
      </c>
      <c r="J22" s="21">
        <f>VLOOKUP(B22,RMS!B:E,4,FALSE)</f>
        <v>341406.06834996701</v>
      </c>
      <c r="K22" s="22">
        <f t="shared" si="1"/>
        <v>1.8241960206069052E-3</v>
      </c>
      <c r="L22" s="22">
        <f t="shared" si="2"/>
        <v>1.7950032954104245E-2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189060.72700000001</v>
      </c>
      <c r="F23" s="25">
        <f>VLOOKUP(C23,RA!B27:I62,8,0)</f>
        <v>60176.123</v>
      </c>
      <c r="G23" s="16">
        <f t="shared" si="0"/>
        <v>128884.60400000002</v>
      </c>
      <c r="H23" s="27">
        <f>RA!J27</f>
        <v>31.828991644573499</v>
      </c>
      <c r="I23" s="20">
        <f>VLOOKUP(B23,RMS!B:D,3,FALSE)</f>
        <v>189060.694790946</v>
      </c>
      <c r="J23" s="21">
        <f>VLOOKUP(B23,RMS!B:E,4,FALSE)</f>
        <v>128884.600368876</v>
      </c>
      <c r="K23" s="22">
        <f t="shared" si="1"/>
        <v>3.2209054013947025E-2</v>
      </c>
      <c r="L23" s="22">
        <f t="shared" si="2"/>
        <v>3.6311240255599841E-3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979466.83620000002</v>
      </c>
      <c r="F24" s="25">
        <f>VLOOKUP(C24,RA!B28:I63,8,0)</f>
        <v>29928.060300000001</v>
      </c>
      <c r="G24" s="16">
        <f t="shared" si="0"/>
        <v>949538.77590000001</v>
      </c>
      <c r="H24" s="27">
        <f>RA!J28</f>
        <v>3.0555460577012199</v>
      </c>
      <c r="I24" s="20">
        <f>VLOOKUP(B24,RMS!B:D,3,FALSE)</f>
        <v>979466.83154955797</v>
      </c>
      <c r="J24" s="21">
        <f>VLOOKUP(B24,RMS!B:E,4,FALSE)</f>
        <v>949538.74929734506</v>
      </c>
      <c r="K24" s="22">
        <f t="shared" si="1"/>
        <v>4.6504420461133122E-3</v>
      </c>
      <c r="L24" s="22">
        <f t="shared" si="2"/>
        <v>2.660265495069325E-2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719699.51069999998</v>
      </c>
      <c r="F25" s="25">
        <f>VLOOKUP(C25,RA!B29:I64,8,0)</f>
        <v>57061.874600000003</v>
      </c>
      <c r="G25" s="16">
        <f t="shared" si="0"/>
        <v>662637.6361</v>
      </c>
      <c r="H25" s="27">
        <f>RA!J29</f>
        <v>7.9285693197845903</v>
      </c>
      <c r="I25" s="20">
        <f>VLOOKUP(B25,RMS!B:D,3,FALSE)</f>
        <v>719699.50910708006</v>
      </c>
      <c r="J25" s="21">
        <f>VLOOKUP(B25,RMS!B:E,4,FALSE)</f>
        <v>662637.627980744</v>
      </c>
      <c r="K25" s="22">
        <f t="shared" si="1"/>
        <v>1.5929199289530516E-3</v>
      </c>
      <c r="L25" s="22">
        <f t="shared" si="2"/>
        <v>8.1192560028284788E-3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962329.66760000004</v>
      </c>
      <c r="F26" s="25">
        <f>VLOOKUP(C26,RA!B30:I65,8,0)</f>
        <v>99724.517800000001</v>
      </c>
      <c r="G26" s="16">
        <f t="shared" si="0"/>
        <v>862605.14980000001</v>
      </c>
      <c r="H26" s="27">
        <f>RA!J30</f>
        <v>10.362822757892101</v>
      </c>
      <c r="I26" s="20">
        <f>VLOOKUP(B26,RMS!B:D,3,FALSE)</f>
        <v>962329.67917079595</v>
      </c>
      <c r="J26" s="21">
        <f>VLOOKUP(B26,RMS!B:E,4,FALSE)</f>
        <v>862605.14566403395</v>
      </c>
      <c r="K26" s="22">
        <f t="shared" si="1"/>
        <v>-1.1570795904844999E-2</v>
      </c>
      <c r="L26" s="22">
        <f t="shared" si="2"/>
        <v>4.1359660681337118E-3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987108.05229999998</v>
      </c>
      <c r="F27" s="25">
        <f>VLOOKUP(C27,RA!B31:I66,8,0)</f>
        <v>-18380.421999999999</v>
      </c>
      <c r="G27" s="16">
        <f t="shared" si="0"/>
        <v>1005488.4743</v>
      </c>
      <c r="H27" s="27">
        <f>RA!J31</f>
        <v>-1.8620476205389001</v>
      </c>
      <c r="I27" s="20">
        <f>VLOOKUP(B27,RMS!B:D,3,FALSE)</f>
        <v>987108.07499999995</v>
      </c>
      <c r="J27" s="21">
        <f>VLOOKUP(B27,RMS!B:E,4,FALSE)</f>
        <v>1005488.5823</v>
      </c>
      <c r="K27" s="22">
        <f t="shared" si="1"/>
        <v>-2.2699999972246587E-2</v>
      </c>
      <c r="L27" s="22">
        <f t="shared" si="2"/>
        <v>-0.10800000000745058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100956.1672</v>
      </c>
      <c r="F28" s="25">
        <f>VLOOKUP(C28,RA!B32:I67,8,0)</f>
        <v>27316.8963</v>
      </c>
      <c r="G28" s="16">
        <f t="shared" si="0"/>
        <v>73639.270900000003</v>
      </c>
      <c r="H28" s="27">
        <f>RA!J32</f>
        <v>27.058174906624199</v>
      </c>
      <c r="I28" s="20">
        <f>VLOOKUP(B28,RMS!B:D,3,FALSE)</f>
        <v>100956.113588601</v>
      </c>
      <c r="J28" s="21">
        <f>VLOOKUP(B28,RMS!B:E,4,FALSE)</f>
        <v>73639.264618813293</v>
      </c>
      <c r="K28" s="22">
        <f t="shared" si="1"/>
        <v>5.3611398994689807E-2</v>
      </c>
      <c r="L28" s="22">
        <f t="shared" si="2"/>
        <v>6.2811867101117969E-3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155589.80590000001</v>
      </c>
      <c r="F31" s="25">
        <f>VLOOKUP(C31,RA!B35:I70,8,0)</f>
        <v>16143.7709</v>
      </c>
      <c r="G31" s="16">
        <f t="shared" si="0"/>
        <v>139446.035</v>
      </c>
      <c r="H31" s="27">
        <f>RA!J35</f>
        <v>10.3758538720563</v>
      </c>
      <c r="I31" s="20">
        <f>VLOOKUP(B31,RMS!B:D,3,FALSE)</f>
        <v>155589.80489999999</v>
      </c>
      <c r="J31" s="21">
        <f>VLOOKUP(B31,RMS!B:E,4,FALSE)</f>
        <v>139446.0355</v>
      </c>
      <c r="K31" s="22">
        <f t="shared" si="1"/>
        <v>1.0000000183936208E-3</v>
      </c>
      <c r="L31" s="22">
        <f t="shared" si="2"/>
        <v>-4.999999946448952E-4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195148.71789999999</v>
      </c>
      <c r="F35" s="25">
        <f>VLOOKUP(C35,RA!B8:I74,8,0)</f>
        <v>9984.7008000000005</v>
      </c>
      <c r="G35" s="16">
        <f t="shared" si="0"/>
        <v>185164.0171</v>
      </c>
      <c r="H35" s="27">
        <f>RA!J39</f>
        <v>5.1164572882904897</v>
      </c>
      <c r="I35" s="20">
        <f>VLOOKUP(B35,RMS!B:D,3,FALSE)</f>
        <v>195148.717948718</v>
      </c>
      <c r="J35" s="21">
        <f>VLOOKUP(B35,RMS!B:E,4,FALSE)</f>
        <v>185164.01709401701</v>
      </c>
      <c r="K35" s="22">
        <f t="shared" si="1"/>
        <v>-4.8718007747083902E-5</v>
      </c>
      <c r="L35" s="22">
        <f t="shared" si="2"/>
        <v>5.9829908423125744E-6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390367.96350000001</v>
      </c>
      <c r="F36" s="25">
        <f>VLOOKUP(C36,RA!B8:I75,8,0)</f>
        <v>24475.794600000001</v>
      </c>
      <c r="G36" s="16">
        <f t="shared" si="0"/>
        <v>365892.16889999999</v>
      </c>
      <c r="H36" s="27">
        <f>RA!J40</f>
        <v>6.2699291152256702</v>
      </c>
      <c r="I36" s="20">
        <f>VLOOKUP(B36,RMS!B:D,3,FALSE)</f>
        <v>390367.95595726499</v>
      </c>
      <c r="J36" s="21">
        <f>VLOOKUP(B36,RMS!B:E,4,FALSE)</f>
        <v>365892.16953589697</v>
      </c>
      <c r="K36" s="22">
        <f t="shared" si="1"/>
        <v>7.5427350238896906E-3</v>
      </c>
      <c r="L36" s="22">
        <f t="shared" si="2"/>
        <v>-6.358969840221107E-4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33725.535300000003</v>
      </c>
      <c r="F40" s="25">
        <f>VLOOKUP(C40,RA!B8:I78,8,0)</f>
        <v>3548.6819999999998</v>
      </c>
      <c r="G40" s="16">
        <f t="shared" si="0"/>
        <v>30176.853300000002</v>
      </c>
      <c r="H40" s="27">
        <f>RA!J43</f>
        <v>0</v>
      </c>
      <c r="I40" s="20">
        <f>VLOOKUP(B40,RMS!B:D,3,FALSE)</f>
        <v>33725.535133499703</v>
      </c>
      <c r="J40" s="21">
        <f>VLOOKUP(B40,RMS!B:E,4,FALSE)</f>
        <v>30176.853339384299</v>
      </c>
      <c r="K40" s="22">
        <f t="shared" si="1"/>
        <v>1.6650030011078343E-4</v>
      </c>
      <c r="L40" s="22">
        <f t="shared" si="2"/>
        <v>-3.9384296542266384E-5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15737856.8585</v>
      </c>
      <c r="E7" s="65">
        <v>24325287</v>
      </c>
      <c r="F7" s="66">
        <v>64.697517683963994</v>
      </c>
      <c r="G7" s="65">
        <v>20927737.340599999</v>
      </c>
      <c r="H7" s="66">
        <v>-24.799052079230702</v>
      </c>
      <c r="I7" s="65">
        <v>1427269.3132</v>
      </c>
      <c r="J7" s="66">
        <v>9.0690195369843707</v>
      </c>
      <c r="K7" s="65">
        <v>2101782.8037999999</v>
      </c>
      <c r="L7" s="66">
        <v>10.043048465265899</v>
      </c>
      <c r="M7" s="66">
        <v>-0.32092445012895099</v>
      </c>
      <c r="N7" s="65">
        <v>530325151.25040001</v>
      </c>
      <c r="O7" s="65">
        <v>5300649334.8734999</v>
      </c>
      <c r="P7" s="65">
        <v>894094</v>
      </c>
      <c r="Q7" s="65">
        <v>1105690</v>
      </c>
      <c r="R7" s="66">
        <v>-19.137009469200201</v>
      </c>
      <c r="S7" s="65">
        <v>17.602015960849801</v>
      </c>
      <c r="T7" s="65">
        <v>17.7621685471516</v>
      </c>
      <c r="U7" s="67">
        <v>-0.90985365913772698</v>
      </c>
      <c r="V7" s="55"/>
      <c r="W7" s="55"/>
    </row>
    <row r="8" spans="1:23" ht="14.25" thickBot="1" x14ac:dyDescent="0.2">
      <c r="A8" s="50">
        <v>41910</v>
      </c>
      <c r="B8" s="53" t="s">
        <v>6</v>
      </c>
      <c r="C8" s="54"/>
      <c r="D8" s="68">
        <v>624478.49250000005</v>
      </c>
      <c r="E8" s="68">
        <v>864152</v>
      </c>
      <c r="F8" s="69">
        <v>72.264890030920498</v>
      </c>
      <c r="G8" s="68">
        <v>710278.91119999997</v>
      </c>
      <c r="H8" s="69">
        <v>-12.0798206658061</v>
      </c>
      <c r="I8" s="68">
        <v>162639.54980000001</v>
      </c>
      <c r="J8" s="69">
        <v>26.044059443728599</v>
      </c>
      <c r="K8" s="68">
        <v>157438.75520000001</v>
      </c>
      <c r="L8" s="69">
        <v>22.165765126548798</v>
      </c>
      <c r="M8" s="69">
        <v>3.3033763468171003E-2</v>
      </c>
      <c r="N8" s="68">
        <v>21645055.1906</v>
      </c>
      <c r="O8" s="68">
        <v>202749527.04820001</v>
      </c>
      <c r="P8" s="68">
        <v>23844</v>
      </c>
      <c r="Q8" s="68">
        <v>29755</v>
      </c>
      <c r="R8" s="69">
        <v>-19.865568811964401</v>
      </c>
      <c r="S8" s="68">
        <v>26.190173314041299</v>
      </c>
      <c r="T8" s="68">
        <v>26.0679056830785</v>
      </c>
      <c r="U8" s="70">
        <v>0.46684544426916103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75877.286999999997</v>
      </c>
      <c r="E9" s="68">
        <v>87387</v>
      </c>
      <c r="F9" s="69">
        <v>86.829032922517101</v>
      </c>
      <c r="G9" s="68">
        <v>116573.518</v>
      </c>
      <c r="H9" s="69">
        <v>-34.910356741571498</v>
      </c>
      <c r="I9" s="68">
        <v>16653.188699999999</v>
      </c>
      <c r="J9" s="69">
        <v>21.9475278550747</v>
      </c>
      <c r="K9" s="68">
        <v>25381.738499999999</v>
      </c>
      <c r="L9" s="69">
        <v>21.7731599212782</v>
      </c>
      <c r="M9" s="69">
        <v>-0.34389093560317002</v>
      </c>
      <c r="N9" s="68">
        <v>3400211.9970999998</v>
      </c>
      <c r="O9" s="68">
        <v>35467852.210299999</v>
      </c>
      <c r="P9" s="68">
        <v>4589</v>
      </c>
      <c r="Q9" s="68">
        <v>8100</v>
      </c>
      <c r="R9" s="69">
        <v>-43.345679012345698</v>
      </c>
      <c r="S9" s="68">
        <v>16.5346016561342</v>
      </c>
      <c r="T9" s="68">
        <v>17.323712703703698</v>
      </c>
      <c r="U9" s="70">
        <v>-4.7724829662087203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122517.7058</v>
      </c>
      <c r="E10" s="68">
        <v>149956</v>
      </c>
      <c r="F10" s="69">
        <v>81.702436581397194</v>
      </c>
      <c r="G10" s="68">
        <v>158330.3829</v>
      </c>
      <c r="H10" s="69">
        <v>-22.618954394002198</v>
      </c>
      <c r="I10" s="68">
        <v>30597.854200000002</v>
      </c>
      <c r="J10" s="69">
        <v>24.974230459349702</v>
      </c>
      <c r="K10" s="68">
        <v>23947.199799999999</v>
      </c>
      <c r="L10" s="69">
        <v>15.1248290829467</v>
      </c>
      <c r="M10" s="69">
        <v>0.27772158981193301</v>
      </c>
      <c r="N10" s="68">
        <v>3765897.926</v>
      </c>
      <c r="O10" s="68">
        <v>50265341.903200001</v>
      </c>
      <c r="P10" s="68">
        <v>80099</v>
      </c>
      <c r="Q10" s="68">
        <v>101334</v>
      </c>
      <c r="R10" s="69">
        <v>-20.955454240432601</v>
      </c>
      <c r="S10" s="68">
        <v>1.5295784691444301</v>
      </c>
      <c r="T10" s="68">
        <v>1.79536290978349</v>
      </c>
      <c r="U10" s="70">
        <v>-17.3763194239862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44563.488400000002</v>
      </c>
      <c r="E11" s="68">
        <v>60950</v>
      </c>
      <c r="F11" s="69">
        <v>73.114829204265803</v>
      </c>
      <c r="G11" s="68">
        <v>52951.233500000002</v>
      </c>
      <c r="H11" s="69">
        <v>-15.8405093622607</v>
      </c>
      <c r="I11" s="68">
        <v>10582.8523</v>
      </c>
      <c r="J11" s="69">
        <v>23.7478094286712</v>
      </c>
      <c r="K11" s="68">
        <v>10681.7685</v>
      </c>
      <c r="L11" s="69">
        <v>20.172841677049899</v>
      </c>
      <c r="M11" s="69">
        <v>-9.2602830701679992E-3</v>
      </c>
      <c r="N11" s="68">
        <v>1603681.1873999999</v>
      </c>
      <c r="O11" s="68">
        <v>20376464.951000001</v>
      </c>
      <c r="P11" s="68">
        <v>2301</v>
      </c>
      <c r="Q11" s="68">
        <v>2854</v>
      </c>
      <c r="R11" s="69">
        <v>-19.376313945339898</v>
      </c>
      <c r="S11" s="68">
        <v>19.367009300304201</v>
      </c>
      <c r="T11" s="68">
        <v>19.469872179397299</v>
      </c>
      <c r="U11" s="70">
        <v>-0.53112423037617795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254629.15789999999</v>
      </c>
      <c r="E12" s="68">
        <v>406590</v>
      </c>
      <c r="F12" s="69">
        <v>62.625533805553502</v>
      </c>
      <c r="G12" s="68">
        <v>334153.69559999998</v>
      </c>
      <c r="H12" s="69">
        <v>-23.798790421038799</v>
      </c>
      <c r="I12" s="68">
        <v>30365.820100000001</v>
      </c>
      <c r="J12" s="69">
        <v>11.9255078053259</v>
      </c>
      <c r="K12" s="68">
        <v>17145.130499999999</v>
      </c>
      <c r="L12" s="69">
        <v>5.1309115313582101</v>
      </c>
      <c r="M12" s="69">
        <v>0.77110463521989503</v>
      </c>
      <c r="N12" s="68">
        <v>7363901.9386999998</v>
      </c>
      <c r="O12" s="68">
        <v>63818719.008699998</v>
      </c>
      <c r="P12" s="68">
        <v>3566</v>
      </c>
      <c r="Q12" s="68">
        <v>4422</v>
      </c>
      <c r="R12" s="69">
        <v>-19.357756671189499</v>
      </c>
      <c r="S12" s="68">
        <v>71.404699355019602</v>
      </c>
      <c r="T12" s="68">
        <v>67.774878064224296</v>
      </c>
      <c r="U12" s="70">
        <v>5.08344874158501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227300.0215</v>
      </c>
      <c r="E13" s="68">
        <v>355123</v>
      </c>
      <c r="F13" s="69">
        <v>64.005998344235707</v>
      </c>
      <c r="G13" s="68">
        <v>366138.0232</v>
      </c>
      <c r="H13" s="69">
        <v>-37.919580295587302</v>
      </c>
      <c r="I13" s="68">
        <v>62505.335899999998</v>
      </c>
      <c r="J13" s="69">
        <v>27.4990453091532</v>
      </c>
      <c r="K13" s="68">
        <v>90822.7163</v>
      </c>
      <c r="L13" s="69">
        <v>24.8055953069886</v>
      </c>
      <c r="M13" s="69">
        <v>-0.31178742008181898</v>
      </c>
      <c r="N13" s="68">
        <v>8532245.9635000005</v>
      </c>
      <c r="O13" s="68">
        <v>98671388.213100001</v>
      </c>
      <c r="P13" s="68">
        <v>9118</v>
      </c>
      <c r="Q13" s="68">
        <v>11527</v>
      </c>
      <c r="R13" s="69">
        <v>-20.898759434371499</v>
      </c>
      <c r="S13" s="68">
        <v>24.928714794911201</v>
      </c>
      <c r="T13" s="68">
        <v>26.204173896070099</v>
      </c>
      <c r="U13" s="70">
        <v>-5.1164254220570697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132464.6373</v>
      </c>
      <c r="E14" s="68">
        <v>261312</v>
      </c>
      <c r="F14" s="69">
        <v>50.692137100477602</v>
      </c>
      <c r="G14" s="68">
        <v>240300.89920000001</v>
      </c>
      <c r="H14" s="69">
        <v>-44.875513266493797</v>
      </c>
      <c r="I14" s="68">
        <v>26531.9715</v>
      </c>
      <c r="J14" s="69">
        <v>20.0294750665505</v>
      </c>
      <c r="K14" s="68">
        <v>47147.768199999999</v>
      </c>
      <c r="L14" s="69">
        <v>19.620304525269098</v>
      </c>
      <c r="M14" s="69">
        <v>-0.43725922746858698</v>
      </c>
      <c r="N14" s="68">
        <v>4423948.4212999996</v>
      </c>
      <c r="O14" s="68">
        <v>47473551.9943</v>
      </c>
      <c r="P14" s="68">
        <v>2233</v>
      </c>
      <c r="Q14" s="68">
        <v>2569</v>
      </c>
      <c r="R14" s="69">
        <v>-13.0790190735695</v>
      </c>
      <c r="S14" s="68">
        <v>59.321378101209099</v>
      </c>
      <c r="T14" s="68">
        <v>57.658610432074703</v>
      </c>
      <c r="U14" s="70">
        <v>2.80298220027445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65778.122600000002</v>
      </c>
      <c r="E15" s="68">
        <v>195229</v>
      </c>
      <c r="F15" s="69">
        <v>33.6928031183892</v>
      </c>
      <c r="G15" s="68">
        <v>183303.00289999999</v>
      </c>
      <c r="H15" s="69">
        <v>-64.115087282075294</v>
      </c>
      <c r="I15" s="68">
        <v>12166.415800000001</v>
      </c>
      <c r="J15" s="69">
        <v>18.496143275454301</v>
      </c>
      <c r="K15" s="68">
        <v>27808.083600000002</v>
      </c>
      <c r="L15" s="69">
        <v>15.170555397377001</v>
      </c>
      <c r="M15" s="69">
        <v>-0.56248636277833997</v>
      </c>
      <c r="N15" s="68">
        <v>3851624.2237999998</v>
      </c>
      <c r="O15" s="68">
        <v>37557203.122000001</v>
      </c>
      <c r="P15" s="68">
        <v>1626</v>
      </c>
      <c r="Q15" s="68">
        <v>2042</v>
      </c>
      <c r="R15" s="69">
        <v>-20.372184133202701</v>
      </c>
      <c r="S15" s="68">
        <v>40.453949938499399</v>
      </c>
      <c r="T15" s="68">
        <v>39.746219588638603</v>
      </c>
      <c r="U15" s="70">
        <v>1.74947156195311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866020.40850000002</v>
      </c>
      <c r="E16" s="68">
        <v>1127004</v>
      </c>
      <c r="F16" s="69">
        <v>76.842709387011993</v>
      </c>
      <c r="G16" s="68">
        <v>853425.22589999996</v>
      </c>
      <c r="H16" s="69">
        <v>1.4758390328476001</v>
      </c>
      <c r="I16" s="68">
        <v>60644.543100000003</v>
      </c>
      <c r="J16" s="69">
        <v>7.0026690485320104</v>
      </c>
      <c r="K16" s="68">
        <v>26994.9673</v>
      </c>
      <c r="L16" s="69">
        <v>3.16313210352223</v>
      </c>
      <c r="M16" s="69">
        <v>1.2465129305787299</v>
      </c>
      <c r="N16" s="68">
        <v>30855057.423099998</v>
      </c>
      <c r="O16" s="68">
        <v>278835125.6541</v>
      </c>
      <c r="P16" s="68">
        <v>51344</v>
      </c>
      <c r="Q16" s="68">
        <v>65649</v>
      </c>
      <c r="R16" s="69">
        <v>-21.790126277628001</v>
      </c>
      <c r="S16" s="68">
        <v>16.867022602446202</v>
      </c>
      <c r="T16" s="68">
        <v>16.150816557754101</v>
      </c>
      <c r="U16" s="70">
        <v>4.2461912903837202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492412.52549999999</v>
      </c>
      <c r="E17" s="68">
        <v>659602</v>
      </c>
      <c r="F17" s="69">
        <v>74.652976416081202</v>
      </c>
      <c r="G17" s="68">
        <v>563024.35309999995</v>
      </c>
      <c r="H17" s="69">
        <v>-12.541522797586399</v>
      </c>
      <c r="I17" s="68">
        <v>55820.626400000001</v>
      </c>
      <c r="J17" s="69">
        <v>11.336150790095999</v>
      </c>
      <c r="K17" s="68">
        <v>41848.200599999996</v>
      </c>
      <c r="L17" s="69">
        <v>7.4327514200024796</v>
      </c>
      <c r="M17" s="69">
        <v>0.33388355053908803</v>
      </c>
      <c r="N17" s="68">
        <v>41183506.999700002</v>
      </c>
      <c r="O17" s="68">
        <v>277322129.0546</v>
      </c>
      <c r="P17" s="68">
        <v>11393</v>
      </c>
      <c r="Q17" s="68">
        <v>12631</v>
      </c>
      <c r="R17" s="69">
        <v>-9.8012825587839405</v>
      </c>
      <c r="S17" s="68">
        <v>43.220620161502701</v>
      </c>
      <c r="T17" s="68">
        <v>42.840601852584903</v>
      </c>
      <c r="U17" s="70">
        <v>0.87925232793456798</v>
      </c>
    </row>
    <row r="18" spans="1:21" ht="12" thickBot="1" x14ac:dyDescent="0.2">
      <c r="A18" s="51"/>
      <c r="B18" s="53" t="s">
        <v>16</v>
      </c>
      <c r="C18" s="54"/>
      <c r="D18" s="68">
        <v>1597848.8295</v>
      </c>
      <c r="E18" s="68">
        <v>1960398</v>
      </c>
      <c r="F18" s="69">
        <v>81.506348685318002</v>
      </c>
      <c r="G18" s="68">
        <v>1901647.1884999999</v>
      </c>
      <c r="H18" s="69">
        <v>-15.975537462321499</v>
      </c>
      <c r="I18" s="68">
        <v>91151.921400000007</v>
      </c>
      <c r="J18" s="69">
        <v>5.7046649042840496</v>
      </c>
      <c r="K18" s="68">
        <v>260728.4454</v>
      </c>
      <c r="L18" s="69">
        <v>13.7106634173114</v>
      </c>
      <c r="M18" s="69">
        <v>-0.65039517932092905</v>
      </c>
      <c r="N18" s="68">
        <v>44512543.339299999</v>
      </c>
      <c r="O18" s="68">
        <v>625697038.81550002</v>
      </c>
      <c r="P18" s="68">
        <v>67513</v>
      </c>
      <c r="Q18" s="68">
        <v>96576</v>
      </c>
      <c r="R18" s="69">
        <v>-30.093397945659401</v>
      </c>
      <c r="S18" s="68">
        <v>23.667276368995601</v>
      </c>
      <c r="T18" s="68">
        <v>20.680078617876099</v>
      </c>
      <c r="U18" s="70">
        <v>12.6216371691708</v>
      </c>
    </row>
    <row r="19" spans="1:21" ht="12" thickBot="1" x14ac:dyDescent="0.2">
      <c r="A19" s="51"/>
      <c r="B19" s="53" t="s">
        <v>17</v>
      </c>
      <c r="C19" s="54"/>
      <c r="D19" s="68">
        <v>522627.91210000002</v>
      </c>
      <c r="E19" s="68">
        <v>718482</v>
      </c>
      <c r="F19" s="69">
        <v>72.740571385226104</v>
      </c>
      <c r="G19" s="68">
        <v>661270.95310000004</v>
      </c>
      <c r="H19" s="69">
        <v>-20.9661471368203</v>
      </c>
      <c r="I19" s="68">
        <v>42879.2791</v>
      </c>
      <c r="J19" s="69">
        <v>8.2045520545782598</v>
      </c>
      <c r="K19" s="68">
        <v>59063.279900000001</v>
      </c>
      <c r="L19" s="69">
        <v>8.9317819908941605</v>
      </c>
      <c r="M19" s="69">
        <v>-0.274011210135995</v>
      </c>
      <c r="N19" s="68">
        <v>17992882.5119</v>
      </c>
      <c r="O19" s="68">
        <v>200071610.0564</v>
      </c>
      <c r="P19" s="68">
        <v>11261</v>
      </c>
      <c r="Q19" s="68">
        <v>14773</v>
      </c>
      <c r="R19" s="69">
        <v>-23.7730995735463</v>
      </c>
      <c r="S19" s="68">
        <v>46.410435316579303</v>
      </c>
      <c r="T19" s="68">
        <v>46.8602747106207</v>
      </c>
      <c r="U19" s="70">
        <v>-0.96926346622888304</v>
      </c>
    </row>
    <row r="20" spans="1:21" ht="12" thickBot="1" x14ac:dyDescent="0.2">
      <c r="A20" s="51"/>
      <c r="B20" s="53" t="s">
        <v>18</v>
      </c>
      <c r="C20" s="54"/>
      <c r="D20" s="68">
        <v>981188.00919999997</v>
      </c>
      <c r="E20" s="68">
        <v>2003097</v>
      </c>
      <c r="F20" s="69">
        <v>48.983549433701903</v>
      </c>
      <c r="G20" s="68">
        <v>2097285.048</v>
      </c>
      <c r="H20" s="69">
        <v>-53.216277866679398</v>
      </c>
      <c r="I20" s="68">
        <v>54237.790500000003</v>
      </c>
      <c r="J20" s="69">
        <v>5.5277673586963401</v>
      </c>
      <c r="K20" s="68">
        <v>91987.067599999995</v>
      </c>
      <c r="L20" s="69">
        <v>4.3860069325206998</v>
      </c>
      <c r="M20" s="69">
        <v>-0.41037591571187299</v>
      </c>
      <c r="N20" s="68">
        <v>32714370.989100002</v>
      </c>
      <c r="O20" s="68">
        <v>304037039.63120002</v>
      </c>
      <c r="P20" s="68">
        <v>39473</v>
      </c>
      <c r="Q20" s="68">
        <v>46508</v>
      </c>
      <c r="R20" s="69">
        <v>-15.1264298615292</v>
      </c>
      <c r="S20" s="68">
        <v>24.857193757758498</v>
      </c>
      <c r="T20" s="68">
        <v>24.062394994409601</v>
      </c>
      <c r="U20" s="70">
        <v>3.1974597418134998</v>
      </c>
    </row>
    <row r="21" spans="1:21" ht="12" thickBot="1" x14ac:dyDescent="0.2">
      <c r="A21" s="51"/>
      <c r="B21" s="53" t="s">
        <v>19</v>
      </c>
      <c r="C21" s="54"/>
      <c r="D21" s="68">
        <v>317311.45010000002</v>
      </c>
      <c r="E21" s="68">
        <v>402410</v>
      </c>
      <c r="F21" s="69">
        <v>78.852774558286299</v>
      </c>
      <c r="G21" s="68">
        <v>412553.52149999997</v>
      </c>
      <c r="H21" s="69">
        <v>-23.085991619635202</v>
      </c>
      <c r="I21" s="68">
        <v>26883.008000000002</v>
      </c>
      <c r="J21" s="69">
        <v>8.4721203699166505</v>
      </c>
      <c r="K21" s="68">
        <v>52194.170100000003</v>
      </c>
      <c r="L21" s="69">
        <v>12.651490626047201</v>
      </c>
      <c r="M21" s="69">
        <v>-0.48494232308906898</v>
      </c>
      <c r="N21" s="68">
        <v>10524857.899599999</v>
      </c>
      <c r="O21" s="68">
        <v>119149443.3695</v>
      </c>
      <c r="P21" s="68">
        <v>27831</v>
      </c>
      <c r="Q21" s="68">
        <v>34632</v>
      </c>
      <c r="R21" s="69">
        <v>-19.637907137907099</v>
      </c>
      <c r="S21" s="68">
        <v>11.401367184075299</v>
      </c>
      <c r="T21" s="68">
        <v>11.2313628118503</v>
      </c>
      <c r="U21" s="70">
        <v>1.4910875992350501</v>
      </c>
    </row>
    <row r="22" spans="1:21" ht="12" thickBot="1" x14ac:dyDescent="0.2">
      <c r="A22" s="51"/>
      <c r="B22" s="53" t="s">
        <v>20</v>
      </c>
      <c r="C22" s="54"/>
      <c r="D22" s="68">
        <v>1152947.0751</v>
      </c>
      <c r="E22" s="68">
        <v>1422297</v>
      </c>
      <c r="F22" s="69">
        <v>81.062329112695906</v>
      </c>
      <c r="G22" s="68">
        <v>1203088.8014</v>
      </c>
      <c r="H22" s="69">
        <v>-4.16774939984907</v>
      </c>
      <c r="I22" s="68">
        <v>90069.350600000005</v>
      </c>
      <c r="J22" s="69">
        <v>7.8120975841139897</v>
      </c>
      <c r="K22" s="68">
        <v>143472.85860000001</v>
      </c>
      <c r="L22" s="69">
        <v>11.9253756192431</v>
      </c>
      <c r="M22" s="69">
        <v>-0.37222028278455199</v>
      </c>
      <c r="N22" s="68">
        <v>33497657.604600001</v>
      </c>
      <c r="O22" s="68">
        <v>368971294.94190001</v>
      </c>
      <c r="P22" s="68">
        <v>68252</v>
      </c>
      <c r="Q22" s="68">
        <v>89223</v>
      </c>
      <c r="R22" s="69">
        <v>-23.504029230131199</v>
      </c>
      <c r="S22" s="68">
        <v>16.892502418976701</v>
      </c>
      <c r="T22" s="68">
        <v>16.644067168779401</v>
      </c>
      <c r="U22" s="70">
        <v>1.47068352595465</v>
      </c>
    </row>
    <row r="23" spans="1:21" ht="12" thickBot="1" x14ac:dyDescent="0.2">
      <c r="A23" s="51"/>
      <c r="B23" s="53" t="s">
        <v>21</v>
      </c>
      <c r="C23" s="54"/>
      <c r="D23" s="68">
        <v>2584222.7799999998</v>
      </c>
      <c r="E23" s="68">
        <v>4082438</v>
      </c>
      <c r="F23" s="69">
        <v>63.300968195965297</v>
      </c>
      <c r="G23" s="68">
        <v>3491015.6701000002</v>
      </c>
      <c r="H23" s="69">
        <v>-25.975044966613499</v>
      </c>
      <c r="I23" s="68">
        <v>179598.71109999999</v>
      </c>
      <c r="J23" s="69">
        <v>6.9498153367412101</v>
      </c>
      <c r="K23" s="68">
        <v>296859.24579999998</v>
      </c>
      <c r="L23" s="69">
        <v>8.5035208619243008</v>
      </c>
      <c r="M23" s="69">
        <v>-0.395003815306466</v>
      </c>
      <c r="N23" s="68">
        <v>81474794.582800001</v>
      </c>
      <c r="O23" s="68">
        <v>781654958.83210003</v>
      </c>
      <c r="P23" s="68">
        <v>81982</v>
      </c>
      <c r="Q23" s="68">
        <v>98962</v>
      </c>
      <c r="R23" s="69">
        <v>-17.158101089306999</v>
      </c>
      <c r="S23" s="68">
        <v>31.521831377619499</v>
      </c>
      <c r="T23" s="68">
        <v>35.927632051696598</v>
      </c>
      <c r="U23" s="70">
        <v>-13.976981924994501</v>
      </c>
    </row>
    <row r="24" spans="1:21" ht="12" thickBot="1" x14ac:dyDescent="0.2">
      <c r="A24" s="51"/>
      <c r="B24" s="53" t="s">
        <v>22</v>
      </c>
      <c r="C24" s="54"/>
      <c r="D24" s="68">
        <v>240368.30859999999</v>
      </c>
      <c r="E24" s="68">
        <v>334240</v>
      </c>
      <c r="F24" s="69">
        <v>71.914884095260902</v>
      </c>
      <c r="G24" s="68">
        <v>341394.67440000002</v>
      </c>
      <c r="H24" s="69">
        <v>-29.5922500775835</v>
      </c>
      <c r="I24" s="68">
        <v>42047.0334</v>
      </c>
      <c r="J24" s="69">
        <v>17.4927525366795</v>
      </c>
      <c r="K24" s="68">
        <v>56083.2598</v>
      </c>
      <c r="L24" s="69">
        <v>16.427690296741201</v>
      </c>
      <c r="M24" s="69">
        <v>-0.25027479590264501</v>
      </c>
      <c r="N24" s="68">
        <v>8163495.9142000005</v>
      </c>
      <c r="O24" s="68">
        <v>83914780.872899994</v>
      </c>
      <c r="P24" s="68">
        <v>25737</v>
      </c>
      <c r="Q24" s="68">
        <v>31643</v>
      </c>
      <c r="R24" s="69">
        <v>-18.664475555415098</v>
      </c>
      <c r="S24" s="68">
        <v>9.3394066363600992</v>
      </c>
      <c r="T24" s="68">
        <v>9.2143351673355909</v>
      </c>
      <c r="U24" s="70">
        <v>1.3391800346029299</v>
      </c>
    </row>
    <row r="25" spans="1:21" ht="12" thickBot="1" x14ac:dyDescent="0.2">
      <c r="A25" s="51"/>
      <c r="B25" s="53" t="s">
        <v>23</v>
      </c>
      <c r="C25" s="54"/>
      <c r="D25" s="68">
        <v>277199.49050000001</v>
      </c>
      <c r="E25" s="68">
        <v>350651</v>
      </c>
      <c r="F25" s="69">
        <v>79.052816190457193</v>
      </c>
      <c r="G25" s="68">
        <v>307142.55300000001</v>
      </c>
      <c r="H25" s="69">
        <v>-9.7489137234592196</v>
      </c>
      <c r="I25" s="68">
        <v>18671.976500000001</v>
      </c>
      <c r="J25" s="69">
        <v>6.73593463910065</v>
      </c>
      <c r="K25" s="68">
        <v>32467.3246</v>
      </c>
      <c r="L25" s="69">
        <v>10.570767314029601</v>
      </c>
      <c r="M25" s="69">
        <v>-0.42489944182219402</v>
      </c>
      <c r="N25" s="68">
        <v>8599842.2107999995</v>
      </c>
      <c r="O25" s="68">
        <v>81803034.130400002</v>
      </c>
      <c r="P25" s="68">
        <v>19095</v>
      </c>
      <c r="Q25" s="68">
        <v>23272</v>
      </c>
      <c r="R25" s="69">
        <v>-17.948607768992801</v>
      </c>
      <c r="S25" s="68">
        <v>14.516862555642801</v>
      </c>
      <c r="T25" s="68">
        <v>14.3375101022688</v>
      </c>
      <c r="U25" s="70">
        <v>1.23547669261566</v>
      </c>
    </row>
    <row r="26" spans="1:21" ht="12" thickBot="1" x14ac:dyDescent="0.2">
      <c r="A26" s="51"/>
      <c r="B26" s="53" t="s">
        <v>24</v>
      </c>
      <c r="C26" s="54"/>
      <c r="D26" s="68">
        <v>444648.1728</v>
      </c>
      <c r="E26" s="68">
        <v>527673</v>
      </c>
      <c r="F26" s="69">
        <v>84.265856467926199</v>
      </c>
      <c r="G26" s="68">
        <v>558891.49430000002</v>
      </c>
      <c r="H26" s="69">
        <v>-20.441055672727199</v>
      </c>
      <c r="I26" s="68">
        <v>103242.0865</v>
      </c>
      <c r="J26" s="69">
        <v>23.218826212614999</v>
      </c>
      <c r="K26" s="68">
        <v>109246.4097</v>
      </c>
      <c r="L26" s="69">
        <v>19.5469801945776</v>
      </c>
      <c r="M26" s="69">
        <v>-5.4961286292962999E-2</v>
      </c>
      <c r="N26" s="68">
        <v>14818535.903200001</v>
      </c>
      <c r="O26" s="68">
        <v>172409360.62459999</v>
      </c>
      <c r="P26" s="68">
        <v>34661</v>
      </c>
      <c r="Q26" s="68">
        <v>41613</v>
      </c>
      <c r="R26" s="69">
        <v>-16.706317737245602</v>
      </c>
      <c r="S26" s="68">
        <v>12.8284865641499</v>
      </c>
      <c r="T26" s="68">
        <v>12.818643664239501</v>
      </c>
      <c r="U26" s="70">
        <v>7.6726898852416001E-2</v>
      </c>
    </row>
    <row r="27" spans="1:21" ht="12" thickBot="1" x14ac:dyDescent="0.2">
      <c r="A27" s="51"/>
      <c r="B27" s="53" t="s">
        <v>25</v>
      </c>
      <c r="C27" s="54"/>
      <c r="D27" s="68">
        <v>189060.72700000001</v>
      </c>
      <c r="E27" s="68">
        <v>323283</v>
      </c>
      <c r="F27" s="69">
        <v>58.481493613954399</v>
      </c>
      <c r="G27" s="68">
        <v>270471.27620000002</v>
      </c>
      <c r="H27" s="69">
        <v>-30.099517532427701</v>
      </c>
      <c r="I27" s="68">
        <v>60176.123</v>
      </c>
      <c r="J27" s="69">
        <v>31.828991644573499</v>
      </c>
      <c r="K27" s="68">
        <v>84978.852599999998</v>
      </c>
      <c r="L27" s="69">
        <v>31.418808604712002</v>
      </c>
      <c r="M27" s="69">
        <v>-0.29186943387842401</v>
      </c>
      <c r="N27" s="68">
        <v>8708463.2694000006</v>
      </c>
      <c r="O27" s="68">
        <v>77062411.430199996</v>
      </c>
      <c r="P27" s="68">
        <v>27914</v>
      </c>
      <c r="Q27" s="68">
        <v>36641</v>
      </c>
      <c r="R27" s="69">
        <v>-23.817581397887601</v>
      </c>
      <c r="S27" s="68">
        <v>6.77297151966755</v>
      </c>
      <c r="T27" s="68">
        <v>6.7575986490543398</v>
      </c>
      <c r="U27" s="70">
        <v>0.22697379678288301</v>
      </c>
    </row>
    <row r="28" spans="1:21" ht="12" thickBot="1" x14ac:dyDescent="0.2">
      <c r="A28" s="51"/>
      <c r="B28" s="53" t="s">
        <v>26</v>
      </c>
      <c r="C28" s="54"/>
      <c r="D28" s="68">
        <v>979466.83620000002</v>
      </c>
      <c r="E28" s="68">
        <v>1210097</v>
      </c>
      <c r="F28" s="69">
        <v>80.941183739815898</v>
      </c>
      <c r="G28" s="68">
        <v>1096026.1381999999</v>
      </c>
      <c r="H28" s="69">
        <v>-10.6347191857509</v>
      </c>
      <c r="I28" s="68">
        <v>29928.060300000001</v>
      </c>
      <c r="J28" s="69">
        <v>3.0555460577012199</v>
      </c>
      <c r="K28" s="68">
        <v>59121.113899999997</v>
      </c>
      <c r="L28" s="69">
        <v>5.39413357395786</v>
      </c>
      <c r="M28" s="69">
        <v>-0.49378388995475297</v>
      </c>
      <c r="N28" s="68">
        <v>30190496.375300001</v>
      </c>
      <c r="O28" s="68">
        <v>258287179.8759</v>
      </c>
      <c r="P28" s="68">
        <v>49930</v>
      </c>
      <c r="Q28" s="68">
        <v>56963</v>
      </c>
      <c r="R28" s="69">
        <v>-12.346610957990301</v>
      </c>
      <c r="S28" s="68">
        <v>19.616800244342102</v>
      </c>
      <c r="T28" s="68">
        <v>19.890540824745901</v>
      </c>
      <c r="U28" s="70">
        <v>-1.3954395059039399</v>
      </c>
    </row>
    <row r="29" spans="1:21" ht="12" thickBot="1" x14ac:dyDescent="0.2">
      <c r="A29" s="51"/>
      <c r="B29" s="53" t="s">
        <v>27</v>
      </c>
      <c r="C29" s="54"/>
      <c r="D29" s="68">
        <v>719699.51069999998</v>
      </c>
      <c r="E29" s="68">
        <v>786049</v>
      </c>
      <c r="F29" s="69">
        <v>91.559115360492797</v>
      </c>
      <c r="G29" s="68">
        <v>707003.95479999995</v>
      </c>
      <c r="H29" s="69">
        <v>1.7956838591647299</v>
      </c>
      <c r="I29" s="68">
        <v>57061.874600000003</v>
      </c>
      <c r="J29" s="69">
        <v>7.9285693197845903</v>
      </c>
      <c r="K29" s="68">
        <v>82821.981599999999</v>
      </c>
      <c r="L29" s="69">
        <v>11.714500468873499</v>
      </c>
      <c r="M29" s="69">
        <v>-0.31102983172283799</v>
      </c>
      <c r="N29" s="68">
        <v>20514236.969500002</v>
      </c>
      <c r="O29" s="68">
        <v>182516387.74149999</v>
      </c>
      <c r="P29" s="68">
        <v>103858</v>
      </c>
      <c r="Q29" s="68">
        <v>117888</v>
      </c>
      <c r="R29" s="69">
        <v>-11.901126492942501</v>
      </c>
      <c r="S29" s="68">
        <v>6.9296492393460296</v>
      </c>
      <c r="T29" s="68">
        <v>6.65517605014929</v>
      </c>
      <c r="U29" s="70">
        <v>3.9608525585724701</v>
      </c>
    </row>
    <row r="30" spans="1:21" ht="12" thickBot="1" x14ac:dyDescent="0.2">
      <c r="A30" s="51"/>
      <c r="B30" s="53" t="s">
        <v>28</v>
      </c>
      <c r="C30" s="54"/>
      <c r="D30" s="68">
        <v>962329.66760000004</v>
      </c>
      <c r="E30" s="68">
        <v>1432306</v>
      </c>
      <c r="F30" s="69">
        <v>67.187435338537995</v>
      </c>
      <c r="G30" s="68">
        <v>1180933.9908</v>
      </c>
      <c r="H30" s="69">
        <v>-18.5111382095041</v>
      </c>
      <c r="I30" s="68">
        <v>99724.517800000001</v>
      </c>
      <c r="J30" s="69">
        <v>10.362822757892101</v>
      </c>
      <c r="K30" s="68">
        <v>169147.0422</v>
      </c>
      <c r="L30" s="69">
        <v>14.3231580696068</v>
      </c>
      <c r="M30" s="69">
        <v>-0.41042706687069702</v>
      </c>
      <c r="N30" s="68">
        <v>32013880.1116</v>
      </c>
      <c r="O30" s="68">
        <v>331050562.87220001</v>
      </c>
      <c r="P30" s="68">
        <v>75842</v>
      </c>
      <c r="Q30" s="68">
        <v>91664</v>
      </c>
      <c r="R30" s="69">
        <v>-17.260865770640599</v>
      </c>
      <c r="S30" s="68">
        <v>12.6886114237494</v>
      </c>
      <c r="T30" s="68">
        <v>13.038107208936999</v>
      </c>
      <c r="U30" s="70">
        <v>-2.7544052971269801</v>
      </c>
    </row>
    <row r="31" spans="1:21" ht="12" thickBot="1" x14ac:dyDescent="0.2">
      <c r="A31" s="51"/>
      <c r="B31" s="53" t="s">
        <v>29</v>
      </c>
      <c r="C31" s="54"/>
      <c r="D31" s="68">
        <v>987108.05229999998</v>
      </c>
      <c r="E31" s="68">
        <v>1417847</v>
      </c>
      <c r="F31" s="69">
        <v>69.620209536007806</v>
      </c>
      <c r="G31" s="68">
        <v>1681569.6155000001</v>
      </c>
      <c r="H31" s="69">
        <v>-41.298412911291102</v>
      </c>
      <c r="I31" s="68">
        <v>-18380.421999999999</v>
      </c>
      <c r="J31" s="69">
        <v>-1.8620476205389001</v>
      </c>
      <c r="K31" s="68">
        <v>4643.1882999999998</v>
      </c>
      <c r="L31" s="69">
        <v>0.27612227630667502</v>
      </c>
      <c r="M31" s="69">
        <v>-4.9585777729496803</v>
      </c>
      <c r="N31" s="68">
        <v>28879831.902800001</v>
      </c>
      <c r="O31" s="68">
        <v>278991106.03860003</v>
      </c>
      <c r="P31" s="68">
        <v>33877</v>
      </c>
      <c r="Q31" s="68">
        <v>40396</v>
      </c>
      <c r="R31" s="69">
        <v>-16.1377364095455</v>
      </c>
      <c r="S31" s="68">
        <v>29.138000776337901</v>
      </c>
      <c r="T31" s="68">
        <v>29.160825329240499</v>
      </c>
      <c r="U31" s="70">
        <v>-7.8332597619804004E-2</v>
      </c>
    </row>
    <row r="32" spans="1:21" ht="12" thickBot="1" x14ac:dyDescent="0.2">
      <c r="A32" s="51"/>
      <c r="B32" s="53" t="s">
        <v>30</v>
      </c>
      <c r="C32" s="54"/>
      <c r="D32" s="68">
        <v>100956.1672</v>
      </c>
      <c r="E32" s="68">
        <v>169864</v>
      </c>
      <c r="F32" s="69">
        <v>59.433527527904701</v>
      </c>
      <c r="G32" s="68">
        <v>153175.76860000001</v>
      </c>
      <c r="H32" s="69">
        <v>-34.091293862781399</v>
      </c>
      <c r="I32" s="68">
        <v>27316.8963</v>
      </c>
      <c r="J32" s="69">
        <v>27.058174906624199</v>
      </c>
      <c r="K32" s="68">
        <v>34171.99</v>
      </c>
      <c r="L32" s="69">
        <v>22.309005081107902</v>
      </c>
      <c r="M32" s="69">
        <v>-0.20060563344423299</v>
      </c>
      <c r="N32" s="68">
        <v>3201814.5417999998</v>
      </c>
      <c r="O32" s="68">
        <v>41357659.264300004</v>
      </c>
      <c r="P32" s="68">
        <v>22806</v>
      </c>
      <c r="Q32" s="68">
        <v>27103</v>
      </c>
      <c r="R32" s="69">
        <v>-15.8543334686197</v>
      </c>
      <c r="S32" s="68">
        <v>4.4267371393492896</v>
      </c>
      <c r="T32" s="68">
        <v>4.6872441500940898</v>
      </c>
      <c r="U32" s="70">
        <v>-5.8848538448136596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166.2963</v>
      </c>
      <c r="H33" s="71"/>
      <c r="I33" s="71"/>
      <c r="J33" s="71"/>
      <c r="K33" s="68">
        <v>31.755600000000001</v>
      </c>
      <c r="L33" s="69">
        <v>19.095794674926601</v>
      </c>
      <c r="M33" s="71"/>
      <c r="N33" s="68">
        <v>80.960599999999999</v>
      </c>
      <c r="O33" s="68">
        <v>4946.2191999999995</v>
      </c>
      <c r="P33" s="71"/>
      <c r="Q33" s="68">
        <v>2</v>
      </c>
      <c r="R33" s="71"/>
      <c r="S33" s="71"/>
      <c r="T33" s="68">
        <v>-5.9828999999999999</v>
      </c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155589.80590000001</v>
      </c>
      <c r="E35" s="68">
        <v>190827</v>
      </c>
      <c r="F35" s="69">
        <v>81.534481965340305</v>
      </c>
      <c r="G35" s="68">
        <v>177638.20050000001</v>
      </c>
      <c r="H35" s="69">
        <v>-12.4119668730826</v>
      </c>
      <c r="I35" s="68">
        <v>16143.7709</v>
      </c>
      <c r="J35" s="69">
        <v>10.3758538720563</v>
      </c>
      <c r="K35" s="68">
        <v>29252.912199999999</v>
      </c>
      <c r="L35" s="69">
        <v>16.467692263072699</v>
      </c>
      <c r="M35" s="69">
        <v>-0.448131153930035</v>
      </c>
      <c r="N35" s="68">
        <v>4794235.6769000003</v>
      </c>
      <c r="O35" s="68">
        <v>46034096.354199998</v>
      </c>
      <c r="P35" s="68">
        <v>11686</v>
      </c>
      <c r="Q35" s="68">
        <v>14240</v>
      </c>
      <c r="R35" s="69">
        <v>-17.935393258426998</v>
      </c>
      <c r="S35" s="68">
        <v>13.314205536539401</v>
      </c>
      <c r="T35" s="68">
        <v>13.2042948174157</v>
      </c>
      <c r="U35" s="70">
        <v>0.82551466418390196</v>
      </c>
    </row>
    <row r="36" spans="1:21" ht="12" thickBot="1" x14ac:dyDescent="0.2">
      <c r="A36" s="51"/>
      <c r="B36" s="53" t="s">
        <v>37</v>
      </c>
      <c r="C36" s="54"/>
      <c r="D36" s="71"/>
      <c r="E36" s="68">
        <v>791971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295430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365280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195148.71789999999</v>
      </c>
      <c r="E39" s="68">
        <v>574369</v>
      </c>
      <c r="F39" s="69">
        <v>33.976192639226703</v>
      </c>
      <c r="G39" s="68">
        <v>487059.8297</v>
      </c>
      <c r="H39" s="69">
        <v>-59.933317017706003</v>
      </c>
      <c r="I39" s="68">
        <v>9984.7008000000005</v>
      </c>
      <c r="J39" s="69">
        <v>5.1164572882904897</v>
      </c>
      <c r="K39" s="68">
        <v>28199.275900000001</v>
      </c>
      <c r="L39" s="69">
        <v>5.7896944441854501</v>
      </c>
      <c r="M39" s="69">
        <v>-0.64592350401451304</v>
      </c>
      <c r="N39" s="68">
        <v>8903227.8140999991</v>
      </c>
      <c r="O39" s="68">
        <v>77693632.812099993</v>
      </c>
      <c r="P39" s="68">
        <v>343</v>
      </c>
      <c r="Q39" s="68">
        <v>461</v>
      </c>
      <c r="R39" s="69">
        <v>-25.596529284164902</v>
      </c>
      <c r="S39" s="68">
        <v>568.94669941690995</v>
      </c>
      <c r="T39" s="68">
        <v>656.81999587852499</v>
      </c>
      <c r="U39" s="70">
        <v>-15.444908380991199</v>
      </c>
    </row>
    <row r="40" spans="1:21" ht="12" thickBot="1" x14ac:dyDescent="0.2">
      <c r="A40" s="51"/>
      <c r="B40" s="53" t="s">
        <v>34</v>
      </c>
      <c r="C40" s="54"/>
      <c r="D40" s="68">
        <v>390367.96350000001</v>
      </c>
      <c r="E40" s="68">
        <v>382469</v>
      </c>
      <c r="F40" s="69">
        <v>102.06525587694701</v>
      </c>
      <c r="G40" s="68">
        <v>582974.66429999995</v>
      </c>
      <c r="H40" s="69">
        <v>-33.038605722475097</v>
      </c>
      <c r="I40" s="68">
        <v>24475.794600000001</v>
      </c>
      <c r="J40" s="69">
        <v>6.2699291152256702</v>
      </c>
      <c r="K40" s="68">
        <v>32860.279499999997</v>
      </c>
      <c r="L40" s="69">
        <v>5.6366565328283302</v>
      </c>
      <c r="M40" s="69">
        <v>-0.25515561728560499</v>
      </c>
      <c r="N40" s="68">
        <v>13385166.9487</v>
      </c>
      <c r="O40" s="68">
        <v>147959109.63859999</v>
      </c>
      <c r="P40" s="68">
        <v>1895</v>
      </c>
      <c r="Q40" s="68">
        <v>2209</v>
      </c>
      <c r="R40" s="69">
        <v>-14.2145767315527</v>
      </c>
      <c r="S40" s="68">
        <v>205.99892532981499</v>
      </c>
      <c r="T40" s="68">
        <v>214.94385418741501</v>
      </c>
      <c r="U40" s="70">
        <v>-4.3422211272600304</v>
      </c>
    </row>
    <row r="41" spans="1:21" ht="12" thickBot="1" x14ac:dyDescent="0.2">
      <c r="A41" s="51"/>
      <c r="B41" s="53" t="s">
        <v>40</v>
      </c>
      <c r="C41" s="54"/>
      <c r="D41" s="71"/>
      <c r="E41" s="68">
        <v>301208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115296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33725.535300000003</v>
      </c>
      <c r="E44" s="73">
        <v>0</v>
      </c>
      <c r="F44" s="74"/>
      <c r="G44" s="73">
        <v>37948.455900000001</v>
      </c>
      <c r="H44" s="75">
        <v>-11.128043288844299</v>
      </c>
      <c r="I44" s="73">
        <v>3548.6819999999998</v>
      </c>
      <c r="J44" s="75">
        <v>10.522240695168399</v>
      </c>
      <c r="K44" s="73">
        <v>5236.0219999999999</v>
      </c>
      <c r="L44" s="75">
        <v>13.7977208184642</v>
      </c>
      <c r="M44" s="75">
        <v>-0.32225609441671599</v>
      </c>
      <c r="N44" s="73">
        <v>809604.45299999998</v>
      </c>
      <c r="O44" s="73">
        <v>9446197.2524999995</v>
      </c>
      <c r="P44" s="73">
        <v>25</v>
      </c>
      <c r="Q44" s="73">
        <v>38</v>
      </c>
      <c r="R44" s="75">
        <v>-34.210526315789501</v>
      </c>
      <c r="S44" s="73">
        <v>1349.0214120000001</v>
      </c>
      <c r="T44" s="73">
        <v>681.30665789473699</v>
      </c>
      <c r="U44" s="76">
        <v>49.496230983860997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74144</v>
      </c>
      <c r="D2" s="32">
        <v>624479.30841453001</v>
      </c>
      <c r="E2" s="32">
        <v>461838.95057179499</v>
      </c>
      <c r="F2" s="32">
        <v>162640.35784273499</v>
      </c>
      <c r="G2" s="32">
        <v>461838.95057179499</v>
      </c>
      <c r="H2" s="32">
        <v>0.26044154810454401</v>
      </c>
    </row>
    <row r="3" spans="1:8" ht="14.25" x14ac:dyDescent="0.2">
      <c r="A3" s="32">
        <v>2</v>
      </c>
      <c r="B3" s="33">
        <v>13</v>
      </c>
      <c r="C3" s="32">
        <v>8333.0110000000004</v>
      </c>
      <c r="D3" s="32">
        <v>75877.318838869993</v>
      </c>
      <c r="E3" s="32">
        <v>59224.083553573902</v>
      </c>
      <c r="F3" s="32">
        <v>16653.235285296101</v>
      </c>
      <c r="G3" s="32">
        <v>59224.083553573902</v>
      </c>
      <c r="H3" s="32">
        <v>0.21947580041224499</v>
      </c>
    </row>
    <row r="4" spans="1:8" ht="14.25" x14ac:dyDescent="0.2">
      <c r="A4" s="32">
        <v>3</v>
      </c>
      <c r="B4" s="33">
        <v>14</v>
      </c>
      <c r="C4" s="32">
        <v>105286</v>
      </c>
      <c r="D4" s="32">
        <v>122519.682989744</v>
      </c>
      <c r="E4" s="32">
        <v>91919.851923931594</v>
      </c>
      <c r="F4" s="32">
        <v>30599.831065811999</v>
      </c>
      <c r="G4" s="32">
        <v>91919.851923931594</v>
      </c>
      <c r="H4" s="32">
        <v>0.24975440940680199</v>
      </c>
    </row>
    <row r="5" spans="1:8" ht="14.25" x14ac:dyDescent="0.2">
      <c r="A5" s="32">
        <v>4</v>
      </c>
      <c r="B5" s="33">
        <v>15</v>
      </c>
      <c r="C5" s="32">
        <v>2908</v>
      </c>
      <c r="D5" s="32">
        <v>44563.528982905998</v>
      </c>
      <c r="E5" s="32">
        <v>33980.635993162403</v>
      </c>
      <c r="F5" s="32">
        <v>10582.892989743599</v>
      </c>
      <c r="G5" s="32">
        <v>33980.635993162403</v>
      </c>
      <c r="H5" s="32">
        <v>0.23747879109401401</v>
      </c>
    </row>
    <row r="6" spans="1:8" ht="14.25" x14ac:dyDescent="0.2">
      <c r="A6" s="32">
        <v>5</v>
      </c>
      <c r="B6" s="33">
        <v>16</v>
      </c>
      <c r="C6" s="32">
        <v>6681</v>
      </c>
      <c r="D6" s="32">
        <v>254629.34915897399</v>
      </c>
      <c r="E6" s="32">
        <v>224263.226151282</v>
      </c>
      <c r="F6" s="32">
        <v>30366.123007692298</v>
      </c>
      <c r="G6" s="32">
        <v>224263.226151282</v>
      </c>
      <c r="H6" s="32">
        <v>0.119256178079981</v>
      </c>
    </row>
    <row r="7" spans="1:8" ht="14.25" x14ac:dyDescent="0.2">
      <c r="A7" s="32">
        <v>6</v>
      </c>
      <c r="B7" s="33">
        <v>17</v>
      </c>
      <c r="C7" s="32">
        <v>16027</v>
      </c>
      <c r="D7" s="32">
        <v>227300.24857692301</v>
      </c>
      <c r="E7" s="32">
        <v>164794.685426496</v>
      </c>
      <c r="F7" s="32">
        <v>62505.563150427399</v>
      </c>
      <c r="G7" s="32">
        <v>164794.685426496</v>
      </c>
      <c r="H7" s="32">
        <v>0.27499117815207402</v>
      </c>
    </row>
    <row r="8" spans="1:8" ht="14.25" x14ac:dyDescent="0.2">
      <c r="A8" s="32">
        <v>7</v>
      </c>
      <c r="B8" s="33">
        <v>18</v>
      </c>
      <c r="C8" s="32">
        <v>58397</v>
      </c>
      <c r="D8" s="32">
        <v>132464.657552991</v>
      </c>
      <c r="E8" s="32">
        <v>105932.66470085501</v>
      </c>
      <c r="F8" s="32">
        <v>26531.992852136798</v>
      </c>
      <c r="G8" s="32">
        <v>105932.66470085501</v>
      </c>
      <c r="H8" s="32">
        <v>0.20029488123292699</v>
      </c>
    </row>
    <row r="9" spans="1:8" ht="14.25" x14ac:dyDescent="0.2">
      <c r="A9" s="32">
        <v>8</v>
      </c>
      <c r="B9" s="33">
        <v>19</v>
      </c>
      <c r="C9" s="32">
        <v>15871</v>
      </c>
      <c r="D9" s="32">
        <v>65778.165253846193</v>
      </c>
      <c r="E9" s="32">
        <v>53611.708113675202</v>
      </c>
      <c r="F9" s="32">
        <v>12166.4571401709</v>
      </c>
      <c r="G9" s="32">
        <v>53611.708113675202</v>
      </c>
      <c r="H9" s="32">
        <v>0.18496194129494301</v>
      </c>
    </row>
    <row r="10" spans="1:8" ht="14.25" x14ac:dyDescent="0.2">
      <c r="A10" s="32">
        <v>9</v>
      </c>
      <c r="B10" s="33">
        <v>21</v>
      </c>
      <c r="C10" s="32">
        <v>196366</v>
      </c>
      <c r="D10" s="32">
        <v>866019.89350000001</v>
      </c>
      <c r="E10" s="32">
        <v>805375.86540000001</v>
      </c>
      <c r="F10" s="32">
        <v>60644.028100000003</v>
      </c>
      <c r="G10" s="32">
        <v>805375.86540000001</v>
      </c>
      <c r="H10" s="37">
        <v>7.0026137453850501E-2</v>
      </c>
    </row>
    <row r="11" spans="1:8" ht="14.25" x14ac:dyDescent="0.2">
      <c r="A11" s="32">
        <v>10</v>
      </c>
      <c r="B11" s="33">
        <v>22</v>
      </c>
      <c r="C11" s="32">
        <v>32673.81</v>
      </c>
      <c r="D11" s="32">
        <v>492412.63646410301</v>
      </c>
      <c r="E11" s="32">
        <v>436591.899287179</v>
      </c>
      <c r="F11" s="32">
        <v>55820.737176923103</v>
      </c>
      <c r="G11" s="32">
        <v>436591.899287179</v>
      </c>
      <c r="H11" s="32">
        <v>0.11336170732286301</v>
      </c>
    </row>
    <row r="12" spans="1:8" ht="14.25" x14ac:dyDescent="0.2">
      <c r="A12" s="32">
        <v>11</v>
      </c>
      <c r="B12" s="33">
        <v>23</v>
      </c>
      <c r="C12" s="32">
        <v>234015.986</v>
      </c>
      <c r="D12" s="32">
        <v>1597849.1557923099</v>
      </c>
      <c r="E12" s="32">
        <v>1506696.89883077</v>
      </c>
      <c r="F12" s="32">
        <v>91152.2569615385</v>
      </c>
      <c r="G12" s="32">
        <v>1506696.89883077</v>
      </c>
      <c r="H12" s="32">
        <v>5.7046847401774799E-2</v>
      </c>
    </row>
    <row r="13" spans="1:8" ht="14.25" x14ac:dyDescent="0.2">
      <c r="A13" s="32">
        <v>12</v>
      </c>
      <c r="B13" s="33">
        <v>24</v>
      </c>
      <c r="C13" s="32">
        <v>20085.653999999999</v>
      </c>
      <c r="D13" s="32">
        <v>522628.09477692301</v>
      </c>
      <c r="E13" s="32">
        <v>479748.63381538499</v>
      </c>
      <c r="F13" s="32">
        <v>42879.460961538498</v>
      </c>
      <c r="G13" s="32">
        <v>479748.63381538499</v>
      </c>
      <c r="H13" s="32">
        <v>8.2045839843035998E-2</v>
      </c>
    </row>
    <row r="14" spans="1:8" ht="14.25" x14ac:dyDescent="0.2">
      <c r="A14" s="32">
        <v>13</v>
      </c>
      <c r="B14" s="33">
        <v>25</v>
      </c>
      <c r="C14" s="32">
        <v>82334</v>
      </c>
      <c r="D14" s="32">
        <v>981187.98679999996</v>
      </c>
      <c r="E14" s="32">
        <v>926950.21869999997</v>
      </c>
      <c r="F14" s="32">
        <v>54237.768100000001</v>
      </c>
      <c r="G14" s="32">
        <v>926950.21869999997</v>
      </c>
      <c r="H14" s="32">
        <v>5.5277652019454997E-2</v>
      </c>
    </row>
    <row r="15" spans="1:8" ht="14.25" x14ac:dyDescent="0.2">
      <c r="A15" s="32">
        <v>14</v>
      </c>
      <c r="B15" s="33">
        <v>26</v>
      </c>
      <c r="C15" s="32">
        <v>57027</v>
      </c>
      <c r="D15" s="32">
        <v>317311.522511966</v>
      </c>
      <c r="E15" s="32">
        <v>290428.442058974</v>
      </c>
      <c r="F15" s="32">
        <v>26883.0804529915</v>
      </c>
      <c r="G15" s="32">
        <v>290428.442058974</v>
      </c>
      <c r="H15" s="32">
        <v>8.4721412699337695E-2</v>
      </c>
    </row>
    <row r="16" spans="1:8" ht="14.25" x14ac:dyDescent="0.2">
      <c r="A16" s="32">
        <v>15</v>
      </c>
      <c r="B16" s="33">
        <v>27</v>
      </c>
      <c r="C16" s="32">
        <v>165350.899</v>
      </c>
      <c r="D16" s="32">
        <v>1152947.7446999999</v>
      </c>
      <c r="E16" s="32">
        <v>1062877.7246000001</v>
      </c>
      <c r="F16" s="32">
        <v>90070.020099999994</v>
      </c>
      <c r="G16" s="32">
        <v>1062877.7246000001</v>
      </c>
      <c r="H16" s="32">
        <v>7.8121511156116097E-2</v>
      </c>
    </row>
    <row r="17" spans="1:8" ht="14.25" x14ac:dyDescent="0.2">
      <c r="A17" s="32">
        <v>16</v>
      </c>
      <c r="B17" s="33">
        <v>29</v>
      </c>
      <c r="C17" s="32">
        <v>205658</v>
      </c>
      <c r="D17" s="32">
        <v>2584224.2249914501</v>
      </c>
      <c r="E17" s="32">
        <v>2404624.1035606801</v>
      </c>
      <c r="F17" s="32">
        <v>179600.12143076901</v>
      </c>
      <c r="G17" s="32">
        <v>2404624.1035606801</v>
      </c>
      <c r="H17" s="32">
        <v>6.9498660253199701E-2</v>
      </c>
    </row>
    <row r="18" spans="1:8" ht="14.25" x14ac:dyDescent="0.2">
      <c r="A18" s="32">
        <v>17</v>
      </c>
      <c r="B18" s="33">
        <v>31</v>
      </c>
      <c r="C18" s="32">
        <v>32752.952000000001</v>
      </c>
      <c r="D18" s="32">
        <v>240368.274649648</v>
      </c>
      <c r="E18" s="32">
        <v>198321.272542477</v>
      </c>
      <c r="F18" s="32">
        <v>42047.002107171102</v>
      </c>
      <c r="G18" s="32">
        <v>198321.272542477</v>
      </c>
      <c r="H18" s="32">
        <v>0.174927419887076</v>
      </c>
    </row>
    <row r="19" spans="1:8" ht="14.25" x14ac:dyDescent="0.2">
      <c r="A19" s="32">
        <v>18</v>
      </c>
      <c r="B19" s="33">
        <v>32</v>
      </c>
      <c r="C19" s="32">
        <v>17070.954000000002</v>
      </c>
      <c r="D19" s="32">
        <v>277199.49343562499</v>
      </c>
      <c r="E19" s="32">
        <v>258527.51193679901</v>
      </c>
      <c r="F19" s="32">
        <v>18671.9814988258</v>
      </c>
      <c r="G19" s="32">
        <v>258527.51193679901</v>
      </c>
      <c r="H19" s="32">
        <v>6.7359363710966097E-2</v>
      </c>
    </row>
    <row r="20" spans="1:8" ht="14.25" x14ac:dyDescent="0.2">
      <c r="A20" s="32">
        <v>19</v>
      </c>
      <c r="B20" s="33">
        <v>33</v>
      </c>
      <c r="C20" s="32">
        <v>32004.781999999999</v>
      </c>
      <c r="D20" s="32">
        <v>444648.17097580398</v>
      </c>
      <c r="E20" s="32">
        <v>341406.06834996701</v>
      </c>
      <c r="F20" s="32">
        <v>103242.102625837</v>
      </c>
      <c r="G20" s="32">
        <v>341406.06834996701</v>
      </c>
      <c r="H20" s="32">
        <v>0.232188299345225</v>
      </c>
    </row>
    <row r="21" spans="1:8" ht="14.25" x14ac:dyDescent="0.2">
      <c r="A21" s="32">
        <v>20</v>
      </c>
      <c r="B21" s="33">
        <v>34</v>
      </c>
      <c r="C21" s="32">
        <v>37447.222999999998</v>
      </c>
      <c r="D21" s="32">
        <v>189060.694790946</v>
      </c>
      <c r="E21" s="32">
        <v>128884.600368876</v>
      </c>
      <c r="F21" s="32">
        <v>60176.094422070601</v>
      </c>
      <c r="G21" s="32">
        <v>128884.600368876</v>
      </c>
      <c r="H21" s="32">
        <v>0.31828981951330698</v>
      </c>
    </row>
    <row r="22" spans="1:8" ht="14.25" x14ac:dyDescent="0.2">
      <c r="A22" s="32">
        <v>21</v>
      </c>
      <c r="B22" s="33">
        <v>35</v>
      </c>
      <c r="C22" s="32">
        <v>39532.446000000004</v>
      </c>
      <c r="D22" s="32">
        <v>979466.83154955797</v>
      </c>
      <c r="E22" s="32">
        <v>949538.74929734506</v>
      </c>
      <c r="F22" s="32">
        <v>29928.0822522124</v>
      </c>
      <c r="G22" s="32">
        <v>949538.74929734506</v>
      </c>
      <c r="H22" s="32">
        <v>3.0555483134497699E-2</v>
      </c>
    </row>
    <row r="23" spans="1:8" ht="14.25" x14ac:dyDescent="0.2">
      <c r="A23" s="32">
        <v>22</v>
      </c>
      <c r="B23" s="33">
        <v>36</v>
      </c>
      <c r="C23" s="32">
        <v>186509.84599999999</v>
      </c>
      <c r="D23" s="32">
        <v>719699.50910708006</v>
      </c>
      <c r="E23" s="32">
        <v>662637.627980744</v>
      </c>
      <c r="F23" s="32">
        <v>57061.881126335997</v>
      </c>
      <c r="G23" s="32">
        <v>662637.627980744</v>
      </c>
      <c r="H23" s="32">
        <v>7.9285702441470096E-2</v>
      </c>
    </row>
    <row r="24" spans="1:8" ht="14.25" x14ac:dyDescent="0.2">
      <c r="A24" s="32">
        <v>23</v>
      </c>
      <c r="B24" s="33">
        <v>37</v>
      </c>
      <c r="C24" s="32">
        <v>127350.14599999999</v>
      </c>
      <c r="D24" s="32">
        <v>962329.67917079595</v>
      </c>
      <c r="E24" s="32">
        <v>862605.14566403395</v>
      </c>
      <c r="F24" s="32">
        <v>99724.533506762702</v>
      </c>
      <c r="G24" s="32">
        <v>862605.14566403395</v>
      </c>
      <c r="H24" s="32">
        <v>0.103628242654525</v>
      </c>
    </row>
    <row r="25" spans="1:8" ht="14.25" x14ac:dyDescent="0.2">
      <c r="A25" s="32">
        <v>24</v>
      </c>
      <c r="B25" s="33">
        <v>38</v>
      </c>
      <c r="C25" s="32">
        <v>211260.402</v>
      </c>
      <c r="D25" s="32">
        <v>987108.07499999995</v>
      </c>
      <c r="E25" s="32">
        <v>1005488.5823</v>
      </c>
      <c r="F25" s="32">
        <v>-18380.507300000001</v>
      </c>
      <c r="G25" s="32">
        <v>1005488.5823</v>
      </c>
      <c r="H25" s="32">
        <v>-1.86205621912271E-2</v>
      </c>
    </row>
    <row r="26" spans="1:8" ht="14.25" x14ac:dyDescent="0.2">
      <c r="A26" s="32">
        <v>25</v>
      </c>
      <c r="B26" s="33">
        <v>39</v>
      </c>
      <c r="C26" s="32">
        <v>76424.566999999995</v>
      </c>
      <c r="D26" s="32">
        <v>100956.113588601</v>
      </c>
      <c r="E26" s="32">
        <v>73639.264618813293</v>
      </c>
      <c r="F26" s="32">
        <v>27316.8489697882</v>
      </c>
      <c r="G26" s="32">
        <v>73639.264618813293</v>
      </c>
      <c r="H26" s="32">
        <v>0.27058142393540402</v>
      </c>
    </row>
    <row r="27" spans="1:8" ht="14.25" x14ac:dyDescent="0.2">
      <c r="A27" s="32">
        <v>26</v>
      </c>
      <c r="B27" s="33">
        <v>42</v>
      </c>
      <c r="C27" s="32">
        <v>9327.1290000000008</v>
      </c>
      <c r="D27" s="32">
        <v>155589.80489999999</v>
      </c>
      <c r="E27" s="32">
        <v>139446.0355</v>
      </c>
      <c r="F27" s="32">
        <v>16143.769399999999</v>
      </c>
      <c r="G27" s="32">
        <v>139446.0355</v>
      </c>
      <c r="H27" s="32">
        <v>0.10375852974670099</v>
      </c>
    </row>
    <row r="28" spans="1:8" ht="14.25" x14ac:dyDescent="0.2">
      <c r="A28" s="32">
        <v>27</v>
      </c>
      <c r="B28" s="33">
        <v>75</v>
      </c>
      <c r="C28" s="32">
        <v>353</v>
      </c>
      <c r="D28" s="32">
        <v>195148.717948718</v>
      </c>
      <c r="E28" s="32">
        <v>185164.01709401701</v>
      </c>
      <c r="F28" s="32">
        <v>9984.70085470085</v>
      </c>
      <c r="G28" s="32">
        <v>185164.01709401701</v>
      </c>
      <c r="H28" s="32">
        <v>5.1164573150435301E-2</v>
      </c>
    </row>
    <row r="29" spans="1:8" ht="14.25" x14ac:dyDescent="0.2">
      <c r="A29" s="32">
        <v>28</v>
      </c>
      <c r="B29" s="33">
        <v>76</v>
      </c>
      <c r="C29" s="32">
        <v>2092</v>
      </c>
      <c r="D29" s="32">
        <v>390367.95595726499</v>
      </c>
      <c r="E29" s="32">
        <v>365892.16953589697</v>
      </c>
      <c r="F29" s="32">
        <v>24475.786421367498</v>
      </c>
      <c r="G29" s="32">
        <v>365892.16953589697</v>
      </c>
      <c r="H29" s="32">
        <v>6.2699271412653995E-2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33725.535133499703</v>
      </c>
      <c r="E30" s="32">
        <v>30176.853339384299</v>
      </c>
      <c r="F30" s="32">
        <v>3548.68179411542</v>
      </c>
      <c r="G30" s="32">
        <v>30176.853339384299</v>
      </c>
      <c r="H30" s="32">
        <v>0.10522240136645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2014-09-29T00:15:55Z</dcterms:modified>
</cp:coreProperties>
</file>