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D\WORK\步步高\RMS-RA数据核对\RMS-RA部门销售数据核对\表格\"/>
    </mc:Choice>
  </mc:AlternateContent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J8" i="2" l="1"/>
  <c r="H39" i="2" l="1"/>
  <c r="F39" i="2"/>
  <c r="E39" i="2"/>
  <c r="G39" i="2" l="1"/>
  <c r="L39" i="2" s="1"/>
  <c r="K39" i="2"/>
  <c r="F37" i="2"/>
  <c r="F38" i="2"/>
  <c r="F33" i="2"/>
  <c r="F34" i="2"/>
  <c r="E37" i="2"/>
  <c r="K37" i="2" s="1"/>
  <c r="E38" i="2"/>
  <c r="E34" i="2"/>
  <c r="E33" i="2"/>
  <c r="F40" i="2"/>
  <c r="E13" i="2"/>
  <c r="F36" i="2"/>
  <c r="F35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4" i="2"/>
  <c r="E40" i="2"/>
  <c r="E36" i="2"/>
  <c r="E35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K32" i="2" s="1"/>
  <c r="E5" i="2"/>
  <c r="E4" i="2"/>
  <c r="I31" i="2"/>
  <c r="I35" i="2"/>
  <c r="I36" i="2"/>
  <c r="I40" i="2"/>
  <c r="J4" i="2"/>
  <c r="J5" i="2"/>
  <c r="J6" i="2"/>
  <c r="J7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1" i="2"/>
  <c r="J35" i="2"/>
  <c r="J36" i="2"/>
  <c r="J40" i="2"/>
  <c r="E3" i="2"/>
  <c r="F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A4" i="2"/>
  <c r="H30" i="2"/>
  <c r="H31" i="2"/>
  <c r="H32" i="2"/>
  <c r="H33" i="2"/>
  <c r="H34" i="2"/>
  <c r="H35" i="2"/>
  <c r="H36" i="2"/>
  <c r="H37" i="2"/>
  <c r="H38" i="2"/>
  <c r="H40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G35" i="2" l="1"/>
  <c r="L35" i="2" s="1"/>
  <c r="G36" i="2"/>
  <c r="L36" i="2" s="1"/>
  <c r="G31" i="2"/>
  <c r="L31" i="2" s="1"/>
  <c r="G40" i="2"/>
  <c r="L40" i="2" s="1"/>
  <c r="G37" i="2"/>
  <c r="L37" i="2" s="1"/>
  <c r="G33" i="2"/>
  <c r="L33" i="2" s="1"/>
  <c r="G30" i="2"/>
  <c r="L30" i="2" s="1"/>
  <c r="G38" i="2"/>
  <c r="L38" i="2" s="1"/>
  <c r="G34" i="2"/>
  <c r="L34" i="2" s="1"/>
  <c r="K38" i="2"/>
  <c r="K34" i="2"/>
  <c r="G29" i="2"/>
  <c r="L29" i="2" s="1"/>
  <c r="G32" i="2"/>
  <c r="L32" i="2" s="1"/>
  <c r="K33" i="2"/>
  <c r="I3" i="2"/>
  <c r="K3" i="2" s="1"/>
  <c r="K30" i="2"/>
  <c r="K5" i="2"/>
  <c r="K7" i="2"/>
  <c r="K40" i="2"/>
  <c r="G19" i="2"/>
  <c r="L19" i="2" s="1"/>
  <c r="G11" i="2"/>
  <c r="L11" i="2" s="1"/>
  <c r="G7" i="2"/>
  <c r="L7" i="2" s="1"/>
  <c r="G5" i="2"/>
  <c r="L5" i="2" s="1"/>
  <c r="K36" i="2"/>
  <c r="K28" i="2"/>
  <c r="K26" i="2"/>
  <c r="K24" i="2"/>
  <c r="K22" i="2"/>
  <c r="K20" i="2"/>
  <c r="K18" i="2"/>
  <c r="K16" i="2"/>
  <c r="K14" i="2"/>
  <c r="K12" i="2"/>
  <c r="K10" i="2"/>
  <c r="K8" i="2"/>
  <c r="K6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5" i="2"/>
  <c r="K13" i="2"/>
  <c r="G26" i="2"/>
  <c r="L26" i="2" s="1"/>
  <c r="G15" i="2"/>
  <c r="L15" i="2" s="1"/>
  <c r="G13" i="2"/>
  <c r="L13" i="2" s="1"/>
  <c r="G10" i="2"/>
  <c r="L10" i="2" s="1"/>
  <c r="G4" i="2"/>
  <c r="L4" i="2" s="1"/>
  <c r="K35" i="2"/>
  <c r="K31" i="2"/>
  <c r="K27" i="2"/>
  <c r="K25" i="2"/>
  <c r="K19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G3" i="2"/>
  <c r="L3" i="2" l="1"/>
</calcChain>
</file>

<file path=xl/sharedStrings.xml><?xml version="1.0" encoding="utf-8"?>
<sst xmlns="http://schemas.openxmlformats.org/spreadsheetml/2006/main" count="116" uniqueCount="73">
  <si>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</si>
  <si>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</si>
  <si>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</si>
  <si>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</si>
  <si>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</si>
  <si>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</si>
  <si>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</si>
  <si>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</si>
  <si>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</si>
  <si>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</si>
  <si>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</si>
  <si>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</si>
  <si>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</si>
  <si>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</si>
  <si>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</si>
  <si>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</si>
  <si>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</si>
  <si>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</si>
  <si>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</si>
  <si>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</si>
  <si>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</si>
  <si>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</si>
  <si>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</si>
  <si>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</si>
  <si>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</si>
  <si>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</si>
  <si>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</si>
  <si>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</si>
  <si>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</si>
  <si>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</si>
  <si>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</si>
  <si>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</si>
  <si>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</si>
  <si>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</si>
  <si>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</si>
  <si>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</si>
  <si>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41-周转筐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</si>
  <si>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</si>
  <si>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</si>
  <si>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</si>
  <si>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</si>
  <si>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</si>
  <si>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</si>
  <si>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</si>
  <si>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</si>
  <si>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</si>
  <si>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</si>
  <si>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</si>
  <si>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</si>
  <si>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</si>
  <si>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</si>
  <si>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</si>
  <si>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</si>
  <si>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</si>
  <si>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</si>
  <si>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</si>
  <si>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</si>
  <si>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</si>
  <si>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</si>
  <si>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</si>
  <si>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</si>
  <si>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</si>
  <si>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</si>
  <si>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</si>
  <si>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</si>
  <si>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</si>
  <si>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</si>
  <si>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</si>
  <si>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</si>
  <si>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</si>
  <si>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</si>
  <si>
    <t>910-市场部</t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</si>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</sst>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.00&quot;%&quot;"/>
    <numFmt numFmtId="177" formatCode="0.00_ "/>
  </numFmts>
  <fonts count="35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5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34" fillId="0" borderId="0" applyNumberFormat="0" applyFill="0" applyBorder="0" applyAlignment="0" applyProtection="0">
      <alignment vertical="center"/>
    </xf>
  </cellStyleXfs>
  <cellXfs count="77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0" fontId="20" fillId="0" borderId="0" xfId="0" applyFont="1">
      <alignment vertical="center"/>
    </xf>
    <xf numFmtId="0" fontId="20" fillId="0" borderId="0" xfId="0" applyFont="1">
      <alignment vertical="center"/>
    </xf>
    <xf numFmtId="11" fontId="32" fillId="0" borderId="0" xfId="0" applyNumberFormat="1" applyFont="1" applyAlignment="1"/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0" fontId="0" fillId="0" borderId="0" xfId="0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</cellXfs>
  <cellStyles count="54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标题 5" xfId="53"/>
    <cellStyle name="差" xfId="7" builtinId="27" customBuiltin="1"/>
    <cellStyle name="常规" xfId="0" builtinId="0"/>
    <cellStyle name="常规 10" xfId="52"/>
    <cellStyle name="常规 2" xfId="44"/>
    <cellStyle name="常规 3" xfId="45"/>
    <cellStyle name="常规 4" xfId="47"/>
    <cellStyle name="常规 5" xfId="46"/>
    <cellStyle name="常规 6" xfId="48"/>
    <cellStyle name="常规 7" xfId="49"/>
    <cellStyle name="常规 8" xfId="50"/>
    <cellStyle name="常规 9" xfId="51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55" Type="http://schemas.openxmlformats.org/officeDocument/2006/relationships/hyperlink" Target="cid:688eac6f2" TargetMode="External"/><Relationship Id="rId276" Type="http://schemas.openxmlformats.org/officeDocument/2006/relationships/image" Target="cid:bb0a5c6213" TargetMode="External"/><Relationship Id="rId297" Type="http://schemas.openxmlformats.org/officeDocument/2006/relationships/hyperlink" Target="cid:f8f29c962" TargetMode="External"/><Relationship Id="rId441" Type="http://schemas.openxmlformats.org/officeDocument/2006/relationships/hyperlink" Target="cid:d943ccc62" TargetMode="External"/><Relationship Id="rId40" Type="http://schemas.openxmlformats.org/officeDocument/2006/relationships/image" Target="cid:bbbaca8f13" TargetMode="External"/><Relationship Id="rId115" Type="http://schemas.openxmlformats.org/officeDocument/2006/relationships/hyperlink" Target="cid:9917342c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22" Type="http://schemas.openxmlformats.org/officeDocument/2006/relationships/image" Target="cid:7569af6313" TargetMode="External"/><Relationship Id="rId343" Type="http://schemas.openxmlformats.org/officeDocument/2006/relationships/hyperlink" Target="cid:b85e622f2" TargetMode="External"/><Relationship Id="rId364" Type="http://schemas.openxmlformats.org/officeDocument/2006/relationships/image" Target="cid:1e6ccffa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303" Type="http://schemas.openxmlformats.org/officeDocument/2006/relationships/hyperlink" Target="cid:8584637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40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C2" sqref="C2:D2"/>
    </sheetView>
  </sheetViews>
  <sheetFormatPr defaultRowHeight="11.25" x14ac:dyDescent="0.15"/>
  <cols>
    <col min="1" max="1" width="7.75" style="1" customWidth="1"/>
    <col min="2" max="2" width="4.5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3" x14ac:dyDescent="0.2">
      <c r="A1" s="5"/>
      <c r="B1" s="6"/>
      <c r="C1" s="7"/>
      <c r="D1" s="8"/>
      <c r="E1" s="9" t="s">
        <v>0</v>
      </c>
      <c r="F1" s="23" t="s">
        <v>1</v>
      </c>
      <c r="G1" s="10" t="s">
        <v>44</v>
      </c>
      <c r="H1" s="23" t="s">
        <v>2</v>
      </c>
      <c r="I1" s="17" t="s">
        <v>42</v>
      </c>
      <c r="J1" s="18" t="s">
        <v>43</v>
      </c>
      <c r="K1" s="19" t="s">
        <v>45</v>
      </c>
      <c r="L1" s="19" t="s">
        <v>46</v>
      </c>
    </row>
    <row r="2" spans="1:13" x14ac:dyDescent="0.15">
      <c r="A2" s="11" t="s">
        <v>3</v>
      </c>
      <c r="B2" s="12"/>
      <c r="C2" s="39" t="s">
        <v>4</v>
      </c>
      <c r="D2" s="39"/>
      <c r="E2" s="13"/>
      <c r="F2" s="24"/>
      <c r="G2" s="14"/>
      <c r="H2" s="24"/>
      <c r="I2" s="20"/>
      <c r="J2" s="21"/>
      <c r="K2" s="22"/>
      <c r="L2" s="22"/>
    </row>
    <row r="3" spans="1:13" x14ac:dyDescent="0.15">
      <c r="A3" s="40" t="s">
        <v>5</v>
      </c>
      <c r="B3" s="40"/>
      <c r="C3" s="40"/>
      <c r="D3" s="40"/>
      <c r="E3" s="15">
        <f>RA!D7</f>
        <v>20973339.648600001</v>
      </c>
      <c r="F3" s="25">
        <f>RA!I7</f>
        <v>1874407.4443000001</v>
      </c>
      <c r="G3" s="16">
        <f>E3-F3</f>
        <v>19098932.204300001</v>
      </c>
      <c r="H3" s="27">
        <f>RA!J7</f>
        <v>8.9370957401394104</v>
      </c>
      <c r="I3" s="20">
        <f>SUM(I4:I40)</f>
        <v>20973345.792695563</v>
      </c>
      <c r="J3" s="21">
        <f>SUM(J4:J40)</f>
        <v>19098932.047789559</v>
      </c>
      <c r="K3" s="22">
        <f>E3-I3</f>
        <v>-6.1440955623984337</v>
      </c>
      <c r="L3" s="22">
        <f>G3-J3</f>
        <v>0.15651044249534607</v>
      </c>
    </row>
    <row r="4" spans="1:13" x14ac:dyDescent="0.15">
      <c r="A4" s="41">
        <f>RA!A8</f>
        <v>41919</v>
      </c>
      <c r="B4" s="12">
        <v>12</v>
      </c>
      <c r="C4" s="38" t="s">
        <v>6</v>
      </c>
      <c r="D4" s="38"/>
      <c r="E4" s="15">
        <f>VLOOKUP(C4,RA!B8:D39,3,0)</f>
        <v>794787.47479999997</v>
      </c>
      <c r="F4" s="25">
        <f>VLOOKUP(C4,RA!B8:I43,8,0)</f>
        <v>201428.5944</v>
      </c>
      <c r="G4" s="16">
        <f t="shared" ref="G4:G40" si="0">E4-F4</f>
        <v>593358.88039999991</v>
      </c>
      <c r="H4" s="27">
        <f>RA!J8</f>
        <v>25.343705177373</v>
      </c>
      <c r="I4" s="20">
        <f>VLOOKUP(B4,RMS!B:D,3,FALSE)</f>
        <v>794788.41666837595</v>
      </c>
      <c r="J4" s="21">
        <f>VLOOKUP(B4,RMS!B:E,4,FALSE)</f>
        <v>593358.886788034</v>
      </c>
      <c r="K4" s="22">
        <f t="shared" ref="K4:K40" si="1">E4-I4</f>
        <v>-0.9418683759868145</v>
      </c>
      <c r="L4" s="22">
        <f t="shared" ref="L4:L40" si="2">G4-J4</f>
        <v>-6.3880340894684196E-3</v>
      </c>
    </row>
    <row r="5" spans="1:13" x14ac:dyDescent="0.15">
      <c r="A5" s="41"/>
      <c r="B5" s="12">
        <v>13</v>
      </c>
      <c r="C5" s="38" t="s">
        <v>7</v>
      </c>
      <c r="D5" s="38"/>
      <c r="E5" s="15">
        <f>VLOOKUP(C5,RA!B8:D40,3,0)</f>
        <v>116302.8472</v>
      </c>
      <c r="F5" s="25">
        <f>VLOOKUP(C5,RA!B9:I44,8,0)</f>
        <v>25286.840100000001</v>
      </c>
      <c r="G5" s="16">
        <f t="shared" si="0"/>
        <v>91016.007100000003</v>
      </c>
      <c r="H5" s="27">
        <f>RA!J9</f>
        <v>21.742236504765501</v>
      </c>
      <c r="I5" s="20">
        <f>VLOOKUP(B5,RMS!B:D,3,FALSE)</f>
        <v>116302.889495764</v>
      </c>
      <c r="J5" s="21">
        <f>VLOOKUP(B5,RMS!B:E,4,FALSE)</f>
        <v>91016.008654012607</v>
      </c>
      <c r="K5" s="22">
        <f t="shared" si="1"/>
        <v>-4.2295763996662572E-2</v>
      </c>
      <c r="L5" s="22">
        <f t="shared" si="2"/>
        <v>-1.5540126041742042E-3</v>
      </c>
      <c r="M5" s="35"/>
    </row>
    <row r="6" spans="1:13" x14ac:dyDescent="0.15">
      <c r="A6" s="41"/>
      <c r="B6" s="12">
        <v>14</v>
      </c>
      <c r="C6" s="38" t="s">
        <v>8</v>
      </c>
      <c r="D6" s="38"/>
      <c r="E6" s="15">
        <f>VLOOKUP(C6,RA!B10:D41,3,0)</f>
        <v>187552.50930000001</v>
      </c>
      <c r="F6" s="25">
        <f>VLOOKUP(C6,RA!B10:I45,8,0)</f>
        <v>44426.763899999998</v>
      </c>
      <c r="G6" s="16">
        <f t="shared" si="0"/>
        <v>143125.74540000001</v>
      </c>
      <c r="H6" s="27">
        <f>RA!J10</f>
        <v>23.6876403657906</v>
      </c>
      <c r="I6" s="20">
        <f>VLOOKUP(B6,RMS!B:D,3,FALSE)</f>
        <v>187555.006333333</v>
      </c>
      <c r="J6" s="21">
        <f>VLOOKUP(B6,RMS!B:E,4,FALSE)</f>
        <v>143125.74538376101</v>
      </c>
      <c r="K6" s="22">
        <f t="shared" si="1"/>
        <v>-2.4970333329983987</v>
      </c>
      <c r="L6" s="22">
        <f t="shared" si="2"/>
        <v>1.6239006072282791E-5</v>
      </c>
      <c r="M6" s="35"/>
    </row>
    <row r="7" spans="1:13" x14ac:dyDescent="0.15">
      <c r="A7" s="41"/>
      <c r="B7" s="12">
        <v>15</v>
      </c>
      <c r="C7" s="38" t="s">
        <v>9</v>
      </c>
      <c r="D7" s="38"/>
      <c r="E7" s="15">
        <f>VLOOKUP(C7,RA!B10:D42,3,0)</f>
        <v>75981.099000000002</v>
      </c>
      <c r="F7" s="25">
        <f>VLOOKUP(C7,RA!B11:I46,8,0)</f>
        <v>12230.214</v>
      </c>
      <c r="G7" s="16">
        <f t="shared" si="0"/>
        <v>63750.885000000002</v>
      </c>
      <c r="H7" s="27">
        <f>RA!J11</f>
        <v>16.0963899719324</v>
      </c>
      <c r="I7" s="20">
        <f>VLOOKUP(B7,RMS!B:D,3,FALSE)</f>
        <v>75981.159396581206</v>
      </c>
      <c r="J7" s="21">
        <f>VLOOKUP(B7,RMS!B:E,4,FALSE)</f>
        <v>63750.885642734997</v>
      </c>
      <c r="K7" s="22">
        <f t="shared" si="1"/>
        <v>-6.0396581204258837E-2</v>
      </c>
      <c r="L7" s="22">
        <f t="shared" si="2"/>
        <v>-6.4273499447153881E-4</v>
      </c>
      <c r="M7" s="35"/>
    </row>
    <row r="8" spans="1:13" x14ac:dyDescent="0.15">
      <c r="A8" s="41"/>
      <c r="B8" s="12">
        <v>16</v>
      </c>
      <c r="C8" s="38" t="s">
        <v>10</v>
      </c>
      <c r="D8" s="38"/>
      <c r="E8" s="15">
        <f>VLOOKUP(C8,RA!B12:D43,3,0)</f>
        <v>333299.61499999999</v>
      </c>
      <c r="F8" s="25">
        <f>VLOOKUP(C8,RA!B12:I47,8,0)</f>
        <v>40134.408799999997</v>
      </c>
      <c r="G8" s="16">
        <f t="shared" si="0"/>
        <v>293165.20620000002</v>
      </c>
      <c r="H8" s="27">
        <f>RA!J12</f>
        <v>12.0415407020497</v>
      </c>
      <c r="I8" s="20">
        <f>VLOOKUP(B8,RMS!B:D,3,FALSE)</f>
        <v>333299.76096153801</v>
      </c>
      <c r="J8" s="21">
        <f>VLOOKUP(B8,RMS!B:E,4,FALSE)</f>
        <v>293165.12031196599</v>
      </c>
      <c r="K8" s="22">
        <f t="shared" si="1"/>
        <v>-0.14596153801539913</v>
      </c>
      <c r="L8" s="22">
        <f t="shared" si="2"/>
        <v>8.5888034023810178E-2</v>
      </c>
      <c r="M8" s="35"/>
    </row>
    <row r="9" spans="1:13" x14ac:dyDescent="0.15">
      <c r="A9" s="41"/>
      <c r="B9" s="12">
        <v>17</v>
      </c>
      <c r="C9" s="38" t="s">
        <v>11</v>
      </c>
      <c r="D9" s="38"/>
      <c r="E9" s="15">
        <f>VLOOKUP(C9,RA!B12:D44,3,0)</f>
        <v>447696.74109999998</v>
      </c>
      <c r="F9" s="25">
        <f>VLOOKUP(C9,RA!B13:I48,8,0)</f>
        <v>127034.6002</v>
      </c>
      <c r="G9" s="16">
        <f t="shared" si="0"/>
        <v>320662.1409</v>
      </c>
      <c r="H9" s="27">
        <f>RA!J13</f>
        <v>28.375145168105</v>
      </c>
      <c r="I9" s="20">
        <f>VLOOKUP(B9,RMS!B:D,3,FALSE)</f>
        <v>447696.97799059801</v>
      </c>
      <c r="J9" s="21">
        <f>VLOOKUP(B9,RMS!B:E,4,FALSE)</f>
        <v>320662.14059572603</v>
      </c>
      <c r="K9" s="22">
        <f t="shared" si="1"/>
        <v>-0.23689059802563861</v>
      </c>
      <c r="L9" s="22">
        <f t="shared" si="2"/>
        <v>3.0427396995946765E-4</v>
      </c>
      <c r="M9" s="35"/>
    </row>
    <row r="10" spans="1:13" x14ac:dyDescent="0.15">
      <c r="A10" s="41"/>
      <c r="B10" s="12">
        <v>18</v>
      </c>
      <c r="C10" s="38" t="s">
        <v>12</v>
      </c>
      <c r="D10" s="38"/>
      <c r="E10" s="15">
        <f>VLOOKUP(C10,RA!B14:D45,3,0)</f>
        <v>145653.5888</v>
      </c>
      <c r="F10" s="25">
        <f>VLOOKUP(C10,RA!B14:I49,8,0)</f>
        <v>27307.6855</v>
      </c>
      <c r="G10" s="16">
        <f t="shared" si="0"/>
        <v>118345.90330000001</v>
      </c>
      <c r="H10" s="27">
        <f>RA!J14</f>
        <v>18.748378069487</v>
      </c>
      <c r="I10" s="20">
        <f>VLOOKUP(B10,RMS!B:D,3,FALSE)</f>
        <v>145653.60203076899</v>
      </c>
      <c r="J10" s="21">
        <f>VLOOKUP(B10,RMS!B:E,4,FALSE)</f>
        <v>118345.90586837599</v>
      </c>
      <c r="K10" s="22">
        <f t="shared" si="1"/>
        <v>-1.3230768992798403E-2</v>
      </c>
      <c r="L10" s="22">
        <f t="shared" si="2"/>
        <v>-2.5683759886305779E-3</v>
      </c>
      <c r="M10" s="35"/>
    </row>
    <row r="11" spans="1:13" x14ac:dyDescent="0.15">
      <c r="A11" s="41"/>
      <c r="B11" s="12">
        <v>19</v>
      </c>
      <c r="C11" s="38" t="s">
        <v>13</v>
      </c>
      <c r="D11" s="38"/>
      <c r="E11" s="15">
        <f>VLOOKUP(C11,RA!B14:D46,3,0)</f>
        <v>83771.628299999997</v>
      </c>
      <c r="F11" s="25">
        <f>VLOOKUP(C11,RA!B15:I50,8,0)</f>
        <v>14616.088100000001</v>
      </c>
      <c r="G11" s="16">
        <f t="shared" si="0"/>
        <v>69155.540199999989</v>
      </c>
      <c r="H11" s="27">
        <f>RA!J15</f>
        <v>17.447539694056498</v>
      </c>
      <c r="I11" s="20">
        <f>VLOOKUP(B11,RMS!B:D,3,FALSE)</f>
        <v>83771.705022222202</v>
      </c>
      <c r="J11" s="21">
        <f>VLOOKUP(B11,RMS!B:E,4,FALSE)</f>
        <v>69155.542217094</v>
      </c>
      <c r="K11" s="22">
        <f t="shared" si="1"/>
        <v>-7.6722222205717117E-2</v>
      </c>
      <c r="L11" s="22">
        <f t="shared" si="2"/>
        <v>-2.0170940115349367E-3</v>
      </c>
      <c r="M11" s="35"/>
    </row>
    <row r="12" spans="1:13" x14ac:dyDescent="0.15">
      <c r="A12" s="41"/>
      <c r="B12" s="12">
        <v>21</v>
      </c>
      <c r="C12" s="38" t="s">
        <v>14</v>
      </c>
      <c r="D12" s="38"/>
      <c r="E12" s="15">
        <f>VLOOKUP(C12,RA!B16:D47,3,0)</f>
        <v>1431217.7988</v>
      </c>
      <c r="F12" s="25">
        <f>VLOOKUP(C12,RA!B16:I51,8,0)</f>
        <v>44025.096899999997</v>
      </c>
      <c r="G12" s="16">
        <f t="shared" si="0"/>
        <v>1387192.7019</v>
      </c>
      <c r="H12" s="27">
        <f>RA!J16</f>
        <v>3.0760585102360198</v>
      </c>
      <c r="I12" s="20">
        <f>VLOOKUP(B12,RMS!B:D,3,FALSE)</f>
        <v>1431217.16517778</v>
      </c>
      <c r="J12" s="21">
        <f>VLOOKUP(B12,RMS!B:E,4,FALSE)</f>
        <v>1387192.70218889</v>
      </c>
      <c r="K12" s="22">
        <f t="shared" si="1"/>
        <v>0.63362222001887858</v>
      </c>
      <c r="L12" s="22">
        <f t="shared" si="2"/>
        <v>-2.8888997621834278E-4</v>
      </c>
      <c r="M12" s="35"/>
    </row>
    <row r="13" spans="1:13" x14ac:dyDescent="0.15">
      <c r="A13" s="41"/>
      <c r="B13" s="12">
        <v>22</v>
      </c>
      <c r="C13" s="38" t="s">
        <v>15</v>
      </c>
      <c r="D13" s="38"/>
      <c r="E13" s="15">
        <f>VLOOKUP(C13,RA!B16:D48,3,0)</f>
        <v>734078.55810000002</v>
      </c>
      <c r="F13" s="25">
        <f>VLOOKUP(C13,RA!B17:I52,8,0)</f>
        <v>-11420.325800000001</v>
      </c>
      <c r="G13" s="16">
        <f t="shared" si="0"/>
        <v>745498.88390000002</v>
      </c>
      <c r="H13" s="27">
        <f>RA!J17</f>
        <v>-1.5557361911726399</v>
      </c>
      <c r="I13" s="20">
        <f>VLOOKUP(B13,RMS!B:D,3,FALSE)</f>
        <v>734078.66429914499</v>
      </c>
      <c r="J13" s="21">
        <f>VLOOKUP(B13,RMS!B:E,4,FALSE)</f>
        <v>745498.88453247899</v>
      </c>
      <c r="K13" s="22">
        <f t="shared" si="1"/>
        <v>-0.10619914496783167</v>
      </c>
      <c r="L13" s="22">
        <f t="shared" si="2"/>
        <v>-6.3247897196561098E-4</v>
      </c>
      <c r="M13" s="35"/>
    </row>
    <row r="14" spans="1:13" x14ac:dyDescent="0.15">
      <c r="A14" s="41"/>
      <c r="B14" s="12">
        <v>23</v>
      </c>
      <c r="C14" s="38" t="s">
        <v>16</v>
      </c>
      <c r="D14" s="38"/>
      <c r="E14" s="15">
        <f>VLOOKUP(C14,RA!B18:D49,3,0)</f>
        <v>2077611.0252</v>
      </c>
      <c r="F14" s="25">
        <f>VLOOKUP(C14,RA!B18:I53,8,0)</f>
        <v>288246.49619999999</v>
      </c>
      <c r="G14" s="16">
        <f t="shared" si="0"/>
        <v>1789364.5290000001</v>
      </c>
      <c r="H14" s="27">
        <f>RA!J18</f>
        <v>13.873939476820601</v>
      </c>
      <c r="I14" s="20">
        <f>VLOOKUP(B14,RMS!B:D,3,FALSE)</f>
        <v>2077611.5104888901</v>
      </c>
      <c r="J14" s="21">
        <f>VLOOKUP(B14,RMS!B:E,4,FALSE)</f>
        <v>1789364.5439162401</v>
      </c>
      <c r="K14" s="22">
        <f t="shared" si="1"/>
        <v>-0.48528889007866383</v>
      </c>
      <c r="L14" s="22">
        <f t="shared" si="2"/>
        <v>-1.4916240004822612E-2</v>
      </c>
      <c r="M14" s="35"/>
    </row>
    <row r="15" spans="1:13" x14ac:dyDescent="0.15">
      <c r="A15" s="41"/>
      <c r="B15" s="12">
        <v>24</v>
      </c>
      <c r="C15" s="38" t="s">
        <v>17</v>
      </c>
      <c r="D15" s="38"/>
      <c r="E15" s="15">
        <f>VLOOKUP(C15,RA!B18:D50,3,0)</f>
        <v>711061.30669999996</v>
      </c>
      <c r="F15" s="25">
        <f>VLOOKUP(C15,RA!B19:I54,8,0)</f>
        <v>40271.474000000002</v>
      </c>
      <c r="G15" s="16">
        <f t="shared" si="0"/>
        <v>670789.83269999991</v>
      </c>
      <c r="H15" s="27">
        <f>RA!J19</f>
        <v>5.6635726934570396</v>
      </c>
      <c r="I15" s="20">
        <f>VLOOKUP(B15,RMS!B:D,3,FALSE)</f>
        <v>711061.44829914498</v>
      </c>
      <c r="J15" s="21">
        <f>VLOOKUP(B15,RMS!B:E,4,FALSE)</f>
        <v>670789.83075897396</v>
      </c>
      <c r="K15" s="22">
        <f t="shared" si="1"/>
        <v>-0.14159914501942694</v>
      </c>
      <c r="L15" s="22">
        <f t="shared" si="2"/>
        <v>1.9410259556025267E-3</v>
      </c>
      <c r="M15" s="35"/>
    </row>
    <row r="16" spans="1:13" x14ac:dyDescent="0.15">
      <c r="A16" s="41"/>
      <c r="B16" s="12">
        <v>25</v>
      </c>
      <c r="C16" s="38" t="s">
        <v>18</v>
      </c>
      <c r="D16" s="38"/>
      <c r="E16" s="15">
        <f>VLOOKUP(C16,RA!B20:D51,3,0)</f>
        <v>1289620.0904000001</v>
      </c>
      <c r="F16" s="25">
        <f>VLOOKUP(C16,RA!B20:I55,8,0)</f>
        <v>65834.839699999997</v>
      </c>
      <c r="G16" s="16">
        <f t="shared" si="0"/>
        <v>1223785.2507000002</v>
      </c>
      <c r="H16" s="27">
        <f>RA!J20</f>
        <v>5.1049793803677499</v>
      </c>
      <c r="I16" s="20">
        <f>VLOOKUP(B16,RMS!B:D,3,FALSE)</f>
        <v>1289619.9494</v>
      </c>
      <c r="J16" s="21">
        <f>VLOOKUP(B16,RMS!B:E,4,FALSE)</f>
        <v>1223785.2507</v>
      </c>
      <c r="K16" s="22">
        <f t="shared" si="1"/>
        <v>0.14100000006146729</v>
      </c>
      <c r="L16" s="22">
        <f t="shared" si="2"/>
        <v>0</v>
      </c>
      <c r="M16" s="35"/>
    </row>
    <row r="17" spans="1:13" x14ac:dyDescent="0.15">
      <c r="A17" s="41"/>
      <c r="B17" s="12">
        <v>26</v>
      </c>
      <c r="C17" s="38" t="s">
        <v>19</v>
      </c>
      <c r="D17" s="38"/>
      <c r="E17" s="15">
        <f>VLOOKUP(C17,RA!B20:D52,3,0)</f>
        <v>420487.31770000001</v>
      </c>
      <c r="F17" s="25">
        <f>VLOOKUP(C17,RA!B21:I56,8,0)</f>
        <v>26013.524300000001</v>
      </c>
      <c r="G17" s="16">
        <f t="shared" si="0"/>
        <v>394473.79340000002</v>
      </c>
      <c r="H17" s="27">
        <f>RA!J21</f>
        <v>6.18651816713282</v>
      </c>
      <c r="I17" s="20">
        <f>VLOOKUP(B17,RMS!B:D,3,FALSE)</f>
        <v>420486.972836525</v>
      </c>
      <c r="J17" s="21">
        <f>VLOOKUP(B17,RMS!B:E,4,FALSE)</f>
        <v>394473.79335239402</v>
      </c>
      <c r="K17" s="22">
        <f t="shared" si="1"/>
        <v>0.34486347500933334</v>
      </c>
      <c r="L17" s="22">
        <f t="shared" si="2"/>
        <v>4.7606008592993021E-5</v>
      </c>
      <c r="M17" s="35"/>
    </row>
    <row r="18" spans="1:13" x14ac:dyDescent="0.15">
      <c r="A18" s="41"/>
      <c r="B18" s="12">
        <v>27</v>
      </c>
      <c r="C18" s="38" t="s">
        <v>20</v>
      </c>
      <c r="D18" s="38"/>
      <c r="E18" s="15">
        <f>VLOOKUP(C18,RA!B22:D53,3,0)</f>
        <v>1412342.11</v>
      </c>
      <c r="F18" s="25">
        <f>VLOOKUP(C18,RA!B22:I57,8,0)</f>
        <v>124727.7794</v>
      </c>
      <c r="G18" s="16">
        <f t="shared" si="0"/>
        <v>1287614.3306</v>
      </c>
      <c r="H18" s="27">
        <f>RA!J22</f>
        <v>8.8312724315782098</v>
      </c>
      <c r="I18" s="20">
        <f>VLOOKUP(B18,RMS!B:D,3,FALSE)</f>
        <v>1412343.20666667</v>
      </c>
      <c r="J18" s="21">
        <f>VLOOKUP(B18,RMS!B:E,4,FALSE)</f>
        <v>1287614.3322000001</v>
      </c>
      <c r="K18" s="22">
        <f t="shared" si="1"/>
        <v>-1.0966666699387133</v>
      </c>
      <c r="L18" s="22">
        <f t="shared" si="2"/>
        <v>-1.6000000759959221E-3</v>
      </c>
      <c r="M18" s="35"/>
    </row>
    <row r="19" spans="1:13" x14ac:dyDescent="0.15">
      <c r="A19" s="41"/>
      <c r="B19" s="12">
        <v>29</v>
      </c>
      <c r="C19" s="38" t="s">
        <v>21</v>
      </c>
      <c r="D19" s="38"/>
      <c r="E19" s="15">
        <f>VLOOKUP(C19,RA!B22:D54,3,0)</f>
        <v>3745296.6685000001</v>
      </c>
      <c r="F19" s="25">
        <f>VLOOKUP(C19,RA!B23:I58,8,0)</f>
        <v>142884.8229</v>
      </c>
      <c r="G19" s="16">
        <f t="shared" si="0"/>
        <v>3602411.8456000001</v>
      </c>
      <c r="H19" s="27">
        <f>RA!J23</f>
        <v>3.81504685868385</v>
      </c>
      <c r="I19" s="20">
        <f>VLOOKUP(B19,RMS!B:D,3,FALSE)</f>
        <v>3745298.6181111098</v>
      </c>
      <c r="J19" s="21">
        <f>VLOOKUP(B19,RMS!B:E,4,FALSE)</f>
        <v>3602411.8924700902</v>
      </c>
      <c r="K19" s="22">
        <f t="shared" si="1"/>
        <v>-1.9496111096814275</v>
      </c>
      <c r="L19" s="22">
        <f t="shared" si="2"/>
        <v>-4.6870090067386627E-2</v>
      </c>
      <c r="M19" s="35"/>
    </row>
    <row r="20" spans="1:13" x14ac:dyDescent="0.15">
      <c r="A20" s="41"/>
      <c r="B20" s="12">
        <v>31</v>
      </c>
      <c r="C20" s="38" t="s">
        <v>22</v>
      </c>
      <c r="D20" s="38"/>
      <c r="E20" s="15">
        <f>VLOOKUP(C20,RA!B24:D55,3,0)</f>
        <v>282303.54479999997</v>
      </c>
      <c r="F20" s="25">
        <f>VLOOKUP(C20,RA!B24:I59,8,0)</f>
        <v>50339.462699999996</v>
      </c>
      <c r="G20" s="16">
        <f t="shared" si="0"/>
        <v>231964.08209999997</v>
      </c>
      <c r="H20" s="27">
        <f>RA!J24</f>
        <v>17.831679278297202</v>
      </c>
      <c r="I20" s="20">
        <f>VLOOKUP(B20,RMS!B:D,3,FALSE)</f>
        <v>282303.513046615</v>
      </c>
      <c r="J20" s="21">
        <f>VLOOKUP(B20,RMS!B:E,4,FALSE)</f>
        <v>231964.07833875401</v>
      </c>
      <c r="K20" s="22">
        <f t="shared" si="1"/>
        <v>3.1753384973853827E-2</v>
      </c>
      <c r="L20" s="22">
        <f t="shared" si="2"/>
        <v>3.7612459564115852E-3</v>
      </c>
      <c r="M20" s="35"/>
    </row>
    <row r="21" spans="1:13" x14ac:dyDescent="0.15">
      <c r="A21" s="41"/>
      <c r="B21" s="12">
        <v>32</v>
      </c>
      <c r="C21" s="38" t="s">
        <v>23</v>
      </c>
      <c r="D21" s="38"/>
      <c r="E21" s="15">
        <f>VLOOKUP(C21,RA!B24:D56,3,0)</f>
        <v>341643.25799999997</v>
      </c>
      <c r="F21" s="25">
        <f>VLOOKUP(C21,RA!B25:I60,8,0)</f>
        <v>23558.1535</v>
      </c>
      <c r="G21" s="16">
        <f t="shared" si="0"/>
        <v>318085.10449999996</v>
      </c>
      <c r="H21" s="27">
        <f>RA!J25</f>
        <v>6.8955417525025497</v>
      </c>
      <c r="I21" s="20">
        <f>VLOOKUP(B21,RMS!B:D,3,FALSE)</f>
        <v>341643.25785809697</v>
      </c>
      <c r="J21" s="21">
        <f>VLOOKUP(B21,RMS!B:E,4,FALSE)</f>
        <v>318085.111882222</v>
      </c>
      <c r="K21" s="22">
        <f t="shared" si="1"/>
        <v>1.4190300134941936E-4</v>
      </c>
      <c r="L21" s="22">
        <f t="shared" si="2"/>
        <v>-7.3822220438160002E-3</v>
      </c>
      <c r="M21" s="35"/>
    </row>
    <row r="22" spans="1:13" x14ac:dyDescent="0.15">
      <c r="A22" s="41"/>
      <c r="B22" s="12">
        <v>33</v>
      </c>
      <c r="C22" s="38" t="s">
        <v>24</v>
      </c>
      <c r="D22" s="38"/>
      <c r="E22" s="15">
        <f>VLOOKUP(C22,RA!B26:D57,3,0)</f>
        <v>667369.71270000003</v>
      </c>
      <c r="F22" s="25">
        <f>VLOOKUP(C22,RA!B26:I61,8,0)</f>
        <v>116228.7533</v>
      </c>
      <c r="G22" s="16">
        <f t="shared" si="0"/>
        <v>551140.95940000005</v>
      </c>
      <c r="H22" s="27">
        <f>RA!J26</f>
        <v>17.415946676658301</v>
      </c>
      <c r="I22" s="20">
        <f>VLOOKUP(B22,RMS!B:D,3,FALSE)</f>
        <v>667369.63701654202</v>
      </c>
      <c r="J22" s="21">
        <f>VLOOKUP(B22,RMS!B:E,4,FALSE)</f>
        <v>551140.90363800002</v>
      </c>
      <c r="K22" s="22">
        <f t="shared" si="1"/>
        <v>7.568345800973475E-2</v>
      </c>
      <c r="L22" s="22">
        <f t="shared" si="2"/>
        <v>5.5762000032700598E-2</v>
      </c>
      <c r="M22" s="35"/>
    </row>
    <row r="23" spans="1:13" x14ac:dyDescent="0.15">
      <c r="A23" s="41"/>
      <c r="B23" s="12">
        <v>34</v>
      </c>
      <c r="C23" s="38" t="s">
        <v>25</v>
      </c>
      <c r="D23" s="38"/>
      <c r="E23" s="15">
        <f>VLOOKUP(C23,RA!B26:D58,3,0)</f>
        <v>265003.00699999998</v>
      </c>
      <c r="F23" s="25">
        <f>VLOOKUP(C23,RA!B27:I62,8,0)</f>
        <v>130771.86599999999</v>
      </c>
      <c r="G23" s="16">
        <f t="shared" si="0"/>
        <v>134231.141</v>
      </c>
      <c r="H23" s="27">
        <f>RA!J27</f>
        <v>49.347314009912402</v>
      </c>
      <c r="I23" s="20">
        <f>VLOOKUP(B23,RMS!B:D,3,FALSE)</f>
        <v>265002.83707400301</v>
      </c>
      <c r="J23" s="21">
        <f>VLOOKUP(B23,RMS!B:E,4,FALSE)</f>
        <v>134231.13969729</v>
      </c>
      <c r="K23" s="22">
        <f t="shared" si="1"/>
        <v>0.16992599697550759</v>
      </c>
      <c r="L23" s="22">
        <f t="shared" si="2"/>
        <v>1.3027100067120045E-3</v>
      </c>
      <c r="M23" s="35"/>
    </row>
    <row r="24" spans="1:13" x14ac:dyDescent="0.15">
      <c r="A24" s="41"/>
      <c r="B24" s="12">
        <v>35</v>
      </c>
      <c r="C24" s="38" t="s">
        <v>26</v>
      </c>
      <c r="D24" s="38"/>
      <c r="E24" s="15">
        <f>VLOOKUP(C24,RA!B28:D59,3,0)</f>
        <v>1031690.5766</v>
      </c>
      <c r="F24" s="25">
        <f>VLOOKUP(C24,RA!B28:I63,8,0)</f>
        <v>48177.868900000001</v>
      </c>
      <c r="G24" s="16">
        <f t="shared" si="0"/>
        <v>983512.70770000003</v>
      </c>
      <c r="H24" s="27">
        <f>RA!J28</f>
        <v>4.6697982895969803</v>
      </c>
      <c r="I24" s="20">
        <f>VLOOKUP(B24,RMS!B:D,3,FALSE)</f>
        <v>1031690.56954956</v>
      </c>
      <c r="J24" s="21">
        <f>VLOOKUP(B24,RMS!B:E,4,FALSE)</f>
        <v>983512.69756106206</v>
      </c>
      <c r="K24" s="22">
        <f t="shared" si="1"/>
        <v>7.0504400646314025E-3</v>
      </c>
      <c r="L24" s="22">
        <f t="shared" si="2"/>
        <v>1.0138937970623374E-2</v>
      </c>
      <c r="M24" s="35"/>
    </row>
    <row r="25" spans="1:13" x14ac:dyDescent="0.15">
      <c r="A25" s="41"/>
      <c r="B25" s="12">
        <v>36</v>
      </c>
      <c r="C25" s="38" t="s">
        <v>27</v>
      </c>
      <c r="D25" s="38"/>
      <c r="E25" s="15">
        <f>VLOOKUP(C25,RA!B28:D60,3,0)</f>
        <v>727242.47919999994</v>
      </c>
      <c r="F25" s="25">
        <f>VLOOKUP(C25,RA!B29:I64,8,0)</f>
        <v>84604.561300000001</v>
      </c>
      <c r="G25" s="16">
        <f t="shared" si="0"/>
        <v>642637.9179</v>
      </c>
      <c r="H25" s="27">
        <f>RA!J29</f>
        <v>11.633611033429901</v>
      </c>
      <c r="I25" s="20">
        <f>VLOOKUP(B25,RMS!B:D,3,FALSE)</f>
        <v>727242.47667079605</v>
      </c>
      <c r="J25" s="21">
        <f>VLOOKUP(B25,RMS!B:E,4,FALSE)</f>
        <v>642637.91528097005</v>
      </c>
      <c r="K25" s="22">
        <f t="shared" si="1"/>
        <v>2.5292038917541504E-3</v>
      </c>
      <c r="L25" s="22">
        <f t="shared" si="2"/>
        <v>2.6190299540758133E-3</v>
      </c>
      <c r="M25" s="35"/>
    </row>
    <row r="26" spans="1:13" x14ac:dyDescent="0.15">
      <c r="A26" s="41"/>
      <c r="B26" s="12">
        <v>37</v>
      </c>
      <c r="C26" s="38" t="s">
        <v>28</v>
      </c>
      <c r="D26" s="38"/>
      <c r="E26" s="15">
        <f>VLOOKUP(C26,RA!B30:D61,3,0)</f>
        <v>1239483.2333</v>
      </c>
      <c r="F26" s="25">
        <f>VLOOKUP(C26,RA!B30:I65,8,0)</f>
        <v>132680.98079999999</v>
      </c>
      <c r="G26" s="16">
        <f t="shared" si="0"/>
        <v>1106802.2524999999</v>
      </c>
      <c r="H26" s="27">
        <f>RA!J30</f>
        <v>10.7045401854086</v>
      </c>
      <c r="I26" s="20">
        <f>VLOOKUP(B26,RMS!B:D,3,FALSE)</f>
        <v>1239483.23380531</v>
      </c>
      <c r="J26" s="21">
        <f>VLOOKUP(B26,RMS!B:E,4,FALSE)</f>
        <v>1106802.2657709999</v>
      </c>
      <c r="K26" s="22">
        <f t="shared" si="1"/>
        <v>-5.0531001761555672E-4</v>
      </c>
      <c r="L26" s="22">
        <f t="shared" si="2"/>
        <v>-1.3271000003442168E-2</v>
      </c>
      <c r="M26" s="35"/>
    </row>
    <row r="27" spans="1:13" x14ac:dyDescent="0.15">
      <c r="A27" s="41"/>
      <c r="B27" s="12">
        <v>38</v>
      </c>
      <c r="C27" s="38" t="s">
        <v>29</v>
      </c>
      <c r="D27" s="38"/>
      <c r="E27" s="15">
        <f>VLOOKUP(C27,RA!B30:D62,3,0)</f>
        <v>1116850.7179</v>
      </c>
      <c r="F27" s="25">
        <f>VLOOKUP(C27,RA!B31:I66,8,0)</f>
        <v>-23785.191599999998</v>
      </c>
      <c r="G27" s="16">
        <f t="shared" si="0"/>
        <v>1140635.9095000001</v>
      </c>
      <c r="H27" s="27">
        <f>RA!J31</f>
        <v>-2.1296661423760401</v>
      </c>
      <c r="I27" s="20">
        <f>VLOOKUP(B27,RMS!B:D,3,FALSE)</f>
        <v>1116850.5682000001</v>
      </c>
      <c r="J27" s="21">
        <f>VLOOKUP(B27,RMS!B:E,4,FALSE)</f>
        <v>1140635.8362</v>
      </c>
      <c r="K27" s="22">
        <f t="shared" si="1"/>
        <v>0.14969999995082617</v>
      </c>
      <c r="L27" s="22">
        <f t="shared" si="2"/>
        <v>7.3300000047311187E-2</v>
      </c>
      <c r="M27" s="35"/>
    </row>
    <row r="28" spans="1:13" x14ac:dyDescent="0.15">
      <c r="A28" s="41"/>
      <c r="B28" s="12">
        <v>39</v>
      </c>
      <c r="C28" s="38" t="s">
        <v>30</v>
      </c>
      <c r="D28" s="38"/>
      <c r="E28" s="15">
        <f>VLOOKUP(C28,RA!B32:D63,3,0)</f>
        <v>127690.9981</v>
      </c>
      <c r="F28" s="25">
        <f>VLOOKUP(C28,RA!B32:I67,8,0)</f>
        <v>33304.841399999998</v>
      </c>
      <c r="G28" s="16">
        <f t="shared" si="0"/>
        <v>94386.156699999992</v>
      </c>
      <c r="H28" s="27">
        <f>RA!J32</f>
        <v>26.082372207567499</v>
      </c>
      <c r="I28" s="20">
        <f>VLOOKUP(B28,RMS!B:D,3,FALSE)</f>
        <v>127690.915037728</v>
      </c>
      <c r="J28" s="21">
        <f>VLOOKUP(B28,RMS!B:E,4,FALSE)</f>
        <v>94386.153958385505</v>
      </c>
      <c r="K28" s="22">
        <f t="shared" si="1"/>
        <v>8.3062271995004267E-2</v>
      </c>
      <c r="L28" s="22">
        <f t="shared" si="2"/>
        <v>2.7416144876042381E-3</v>
      </c>
      <c r="M28" s="35"/>
    </row>
    <row r="29" spans="1:13" x14ac:dyDescent="0.15">
      <c r="A29" s="41"/>
      <c r="B29" s="12">
        <v>40</v>
      </c>
      <c r="C29" s="38" t="s">
        <v>31</v>
      </c>
      <c r="D29" s="38"/>
      <c r="E29" s="15">
        <f>VLOOKUP(C29,RA!B32:D64,3,0)</f>
        <v>0</v>
      </c>
      <c r="F29" s="25">
        <f>VLOOKUP(C29,RA!B33:I68,8,0)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5"/>
    </row>
    <row r="30" spans="1:13" x14ac:dyDescent="0.15">
      <c r="A30" s="41"/>
      <c r="B30" s="12">
        <v>41</v>
      </c>
      <c r="C30" s="38" t="s">
        <v>36</v>
      </c>
      <c r="D30" s="38"/>
      <c r="E30" s="15">
        <f>VLOOKUP(C30,RA!B34:D65,3,0)</f>
        <v>0</v>
      </c>
      <c r="F30" s="25">
        <f>VLOOKUP(C30,RA!B34:I69,8,0)</f>
        <v>0</v>
      </c>
      <c r="G30" s="16">
        <f t="shared" si="0"/>
        <v>0</v>
      </c>
      <c r="H30" s="27">
        <f>RA!J34</f>
        <v>0</v>
      </c>
      <c r="I30" s="20">
        <v>0</v>
      </c>
      <c r="J30" s="21">
        <v>0</v>
      </c>
      <c r="K30" s="22">
        <f t="shared" si="1"/>
        <v>0</v>
      </c>
      <c r="L30" s="22">
        <f t="shared" si="2"/>
        <v>0</v>
      </c>
      <c r="M30" s="35"/>
    </row>
    <row r="31" spans="1:13" x14ac:dyDescent="0.15">
      <c r="A31" s="41"/>
      <c r="B31" s="12">
        <v>42</v>
      </c>
      <c r="C31" s="38" t="s">
        <v>32</v>
      </c>
      <c r="D31" s="38"/>
      <c r="E31" s="15">
        <f>VLOOKUP(C31,RA!B34:D66,3,0)</f>
        <v>213363.38959999999</v>
      </c>
      <c r="F31" s="25">
        <f>VLOOKUP(C31,RA!B35:I70,8,0)</f>
        <v>10790.2484</v>
      </c>
      <c r="G31" s="16">
        <f t="shared" si="0"/>
        <v>202573.14119999998</v>
      </c>
      <c r="H31" s="27">
        <f>RA!J35</f>
        <v>5.05721643259833</v>
      </c>
      <c r="I31" s="20">
        <f>VLOOKUP(B31,RMS!B:D,3,FALSE)</f>
        <v>213363.3885</v>
      </c>
      <c r="J31" s="21">
        <f>VLOOKUP(B31,RMS!B:E,4,FALSE)</f>
        <v>202573.12719999999</v>
      </c>
      <c r="K31" s="22">
        <f t="shared" si="1"/>
        <v>1.0999999940395355E-3</v>
      </c>
      <c r="L31" s="22">
        <f t="shared" si="2"/>
        <v>1.3999999995576218E-2</v>
      </c>
      <c r="M31" s="35"/>
    </row>
    <row r="32" spans="1:13" x14ac:dyDescent="0.15">
      <c r="A32" s="41"/>
      <c r="B32" s="12">
        <v>71</v>
      </c>
      <c r="C32" s="38" t="s">
        <v>37</v>
      </c>
      <c r="D32" s="38"/>
      <c r="E32" s="15">
        <f>VLOOKUP(C32,RA!B36:D67,3,0)</f>
        <v>0</v>
      </c>
      <c r="F32" s="25">
        <f>VLOOKUP(C32,RA!B36:I71,8,0)</f>
        <v>0</v>
      </c>
      <c r="G32" s="16">
        <f t="shared" si="0"/>
        <v>0</v>
      </c>
      <c r="H32" s="27">
        <f>RA!J36</f>
        <v>0</v>
      </c>
      <c r="I32" s="20">
        <v>0</v>
      </c>
      <c r="J32" s="21">
        <v>0</v>
      </c>
      <c r="K32" s="22">
        <f t="shared" si="1"/>
        <v>0</v>
      </c>
      <c r="L32" s="22">
        <f t="shared" si="2"/>
        <v>0</v>
      </c>
      <c r="M32" s="35"/>
    </row>
    <row r="33" spans="1:13" x14ac:dyDescent="0.15">
      <c r="A33" s="41"/>
      <c r="B33" s="12">
        <v>72</v>
      </c>
      <c r="C33" s="38" t="s">
        <v>38</v>
      </c>
      <c r="D33" s="38"/>
      <c r="E33" s="15">
        <f>VLOOKUP(C33,RA!B37:D68,3,0)</f>
        <v>0</v>
      </c>
      <c r="F33" s="25">
        <f>VLOOKUP(C33,RA!B37:I72,8,0)</f>
        <v>0</v>
      </c>
      <c r="G33" s="16">
        <f t="shared" si="0"/>
        <v>0</v>
      </c>
      <c r="H33" s="27">
        <f>RA!J37</f>
        <v>0</v>
      </c>
      <c r="I33" s="20">
        <v>0</v>
      </c>
      <c r="J33" s="21">
        <v>0</v>
      </c>
      <c r="K33" s="22">
        <f t="shared" si="1"/>
        <v>0</v>
      </c>
      <c r="L33" s="22">
        <f t="shared" si="2"/>
        <v>0</v>
      </c>
      <c r="M33" s="35"/>
    </row>
    <row r="34" spans="1:13" x14ac:dyDescent="0.15">
      <c r="A34" s="41"/>
      <c r="B34" s="12">
        <v>73</v>
      </c>
      <c r="C34" s="38" t="s">
        <v>39</v>
      </c>
      <c r="D34" s="38"/>
      <c r="E34" s="15">
        <f>VLOOKUP(C34,RA!B38:D69,3,0)</f>
        <v>0</v>
      </c>
      <c r="F34" s="25">
        <f>VLOOKUP(C34,RA!B38:I73,8,0)</f>
        <v>0</v>
      </c>
      <c r="G34" s="16">
        <f t="shared" si="0"/>
        <v>0</v>
      </c>
      <c r="H34" s="27">
        <f>RA!J38</f>
        <v>0</v>
      </c>
      <c r="I34" s="20">
        <v>0</v>
      </c>
      <c r="J34" s="21">
        <v>0</v>
      </c>
      <c r="K34" s="22">
        <f t="shared" si="1"/>
        <v>0</v>
      </c>
      <c r="L34" s="22">
        <f t="shared" si="2"/>
        <v>0</v>
      </c>
      <c r="M34" s="35"/>
    </row>
    <row r="35" spans="1:13" x14ac:dyDescent="0.15">
      <c r="A35" s="41"/>
      <c r="B35" s="12">
        <v>75</v>
      </c>
      <c r="C35" s="38" t="s">
        <v>33</v>
      </c>
      <c r="D35" s="38"/>
      <c r="E35" s="15">
        <f>VLOOKUP(C35,RA!B8:D70,3,0)</f>
        <v>338471.79509999999</v>
      </c>
      <c r="F35" s="25">
        <f>VLOOKUP(C35,RA!B8:I74,8,0)</f>
        <v>22603.325400000002</v>
      </c>
      <c r="G35" s="16">
        <f t="shared" si="0"/>
        <v>315868.46970000002</v>
      </c>
      <c r="H35" s="27">
        <f>RA!J39</f>
        <v>6.6780528620773101</v>
      </c>
      <c r="I35" s="20">
        <f>VLOOKUP(B35,RMS!B:D,3,FALSE)</f>
        <v>338471.79487179499</v>
      </c>
      <c r="J35" s="21">
        <f>VLOOKUP(B35,RMS!B:E,4,FALSE)</f>
        <v>315868.47008547001</v>
      </c>
      <c r="K35" s="22">
        <f t="shared" si="1"/>
        <v>2.282049972563982E-4</v>
      </c>
      <c r="L35" s="22">
        <f t="shared" si="2"/>
        <v>-3.8546998985111713E-4</v>
      </c>
      <c r="M35" s="35"/>
    </row>
    <row r="36" spans="1:13" x14ac:dyDescent="0.15">
      <c r="A36" s="41"/>
      <c r="B36" s="12">
        <v>76</v>
      </c>
      <c r="C36" s="38" t="s">
        <v>34</v>
      </c>
      <c r="D36" s="38"/>
      <c r="E36" s="15">
        <f>VLOOKUP(C36,RA!B8:D71,3,0)</f>
        <v>606368.41090000002</v>
      </c>
      <c r="F36" s="25">
        <f>VLOOKUP(C36,RA!B8:I75,8,0)</f>
        <v>31154.381799999999</v>
      </c>
      <c r="G36" s="16">
        <f t="shared" si="0"/>
        <v>575214.02910000004</v>
      </c>
      <c r="H36" s="27">
        <f>RA!J40</f>
        <v>5.1378635891931204</v>
      </c>
      <c r="I36" s="20">
        <f>VLOOKUP(B36,RMS!B:D,3,FALSE)</f>
        <v>606368.400999145</v>
      </c>
      <c r="J36" s="21">
        <f>VLOOKUP(B36,RMS!B:E,4,FALSE)</f>
        <v>575214.02607948706</v>
      </c>
      <c r="K36" s="22">
        <f t="shared" si="1"/>
        <v>9.9008550168946385E-3</v>
      </c>
      <c r="L36" s="22">
        <f t="shared" si="2"/>
        <v>3.0205129878595471E-3</v>
      </c>
      <c r="M36" s="35"/>
    </row>
    <row r="37" spans="1:13" x14ac:dyDescent="0.15">
      <c r="A37" s="41"/>
      <c r="B37" s="12">
        <v>77</v>
      </c>
      <c r="C37" s="38" t="s">
        <v>40</v>
      </c>
      <c r="D37" s="38"/>
      <c r="E37" s="15">
        <f>VLOOKUP(C37,RA!B9:D72,3,0)</f>
        <v>0</v>
      </c>
      <c r="F37" s="25">
        <f>VLOOKUP(C37,RA!B9:I76,8,0)</f>
        <v>0</v>
      </c>
      <c r="G37" s="16">
        <f t="shared" si="0"/>
        <v>0</v>
      </c>
      <c r="H37" s="27">
        <f>RA!J41</f>
        <v>0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  <c r="M37" s="35"/>
    </row>
    <row r="38" spans="1:13" x14ac:dyDescent="0.15">
      <c r="A38" s="41"/>
      <c r="B38" s="12">
        <v>78</v>
      </c>
      <c r="C38" s="38" t="s">
        <v>41</v>
      </c>
      <c r="D38" s="38"/>
      <c r="E38" s="15">
        <f>VLOOKUP(C38,RA!B10:D73,3,0)</f>
        <v>0</v>
      </c>
      <c r="F38" s="25">
        <f>VLOOKUP(C38,RA!B10:I77,8,0)</f>
        <v>0</v>
      </c>
      <c r="G38" s="16">
        <f t="shared" si="0"/>
        <v>0</v>
      </c>
      <c r="H38" s="27">
        <f>RA!J42</f>
        <v>0</v>
      </c>
      <c r="I38" s="20">
        <v>0</v>
      </c>
      <c r="J38" s="21">
        <v>0</v>
      </c>
      <c r="K38" s="22">
        <f t="shared" si="1"/>
        <v>0</v>
      </c>
      <c r="L38" s="22">
        <f t="shared" si="2"/>
        <v>0</v>
      </c>
      <c r="M38" s="35"/>
    </row>
    <row r="39" spans="1:13" s="34" customFormat="1" x14ac:dyDescent="0.15">
      <c r="A39" s="41"/>
      <c r="B39" s="12">
        <v>9101</v>
      </c>
      <c r="C39" s="38" t="s">
        <v>72</v>
      </c>
      <c r="D39" s="38"/>
      <c r="E39" s="15">
        <f>VLOOKUP(C39,RA!B11:D74,3,0)</f>
        <v>0</v>
      </c>
      <c r="F39" s="25">
        <f>VLOOKUP(C39,RA!B11:I78,8,0)</f>
        <v>0</v>
      </c>
      <c r="G39" s="16">
        <f t="shared" si="0"/>
        <v>0</v>
      </c>
      <c r="H39" s="27">
        <f>RA!J43</f>
        <v>0</v>
      </c>
      <c r="I39" s="20">
        <v>0</v>
      </c>
      <c r="J39" s="21">
        <v>0</v>
      </c>
      <c r="K39" s="22">
        <f t="shared" si="1"/>
        <v>0</v>
      </c>
      <c r="L39" s="22">
        <f t="shared" si="2"/>
        <v>0</v>
      </c>
      <c r="M39" s="35"/>
    </row>
    <row r="40" spans="1:13" x14ac:dyDescent="0.15">
      <c r="A40" s="41"/>
      <c r="B40" s="12">
        <v>99</v>
      </c>
      <c r="C40" s="38" t="s">
        <v>35</v>
      </c>
      <c r="D40" s="38"/>
      <c r="E40" s="15">
        <f>VLOOKUP(C40,RA!B8:D74,3,0)</f>
        <v>9098.1465000000007</v>
      </c>
      <c r="F40" s="25">
        <f>VLOOKUP(C40,RA!B8:I78,8,0)</f>
        <v>929.28980000000001</v>
      </c>
      <c r="G40" s="16">
        <f t="shared" si="0"/>
        <v>8168.8567000000003</v>
      </c>
      <c r="H40" s="27">
        <f>RA!J43</f>
        <v>0</v>
      </c>
      <c r="I40" s="20">
        <f>VLOOKUP(B40,RMS!B:D,3,FALSE)</f>
        <v>9098.1468875274204</v>
      </c>
      <c r="J40" s="21">
        <f>VLOOKUP(B40,RMS!B:E,4,FALSE)</f>
        <v>8168.8565161485503</v>
      </c>
      <c r="K40" s="22">
        <f t="shared" si="1"/>
        <v>-3.875274196616374E-4</v>
      </c>
      <c r="L40" s="22">
        <f t="shared" si="2"/>
        <v>1.8385144994681468E-4</v>
      </c>
      <c r="M40" s="35"/>
    </row>
  </sheetData>
  <mergeCells count="40">
    <mergeCell ref="C38:D38"/>
    <mergeCell ref="C29:D29"/>
    <mergeCell ref="C27:D27"/>
    <mergeCell ref="C28:D28"/>
    <mergeCell ref="C23:D23"/>
    <mergeCell ref="C24:D24"/>
    <mergeCell ref="C25:D25"/>
    <mergeCell ref="C26:D26"/>
    <mergeCell ref="C21:D21"/>
    <mergeCell ref="C2:D2"/>
    <mergeCell ref="C4:D4"/>
    <mergeCell ref="C5:D5"/>
    <mergeCell ref="C6:D6"/>
    <mergeCell ref="C7:D7"/>
    <mergeCell ref="A3:D3"/>
    <mergeCell ref="A4:A40"/>
    <mergeCell ref="C30:D30"/>
    <mergeCell ref="C31:D31"/>
    <mergeCell ref="C32:D32"/>
    <mergeCell ref="C33:D33"/>
    <mergeCell ref="C34:D34"/>
    <mergeCell ref="C35:D35"/>
    <mergeCell ref="C36:D36"/>
    <mergeCell ref="C37:D37"/>
    <mergeCell ref="C39:D39"/>
    <mergeCell ref="C40:D40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</mergeCells>
  <phoneticPr fontId="23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44"/>
  <sheetViews>
    <sheetView workbookViewId="0">
      <selection sqref="A1:W44"/>
    </sheetView>
  </sheetViews>
  <sheetFormatPr defaultRowHeight="11.25" x14ac:dyDescent="0.15"/>
  <cols>
    <col min="1" max="1" width="7.75" style="36" customWidth="1"/>
    <col min="2" max="3" width="9" style="36"/>
    <col min="4" max="5" width="11.5" style="36" bestFit="1" customWidth="1"/>
    <col min="6" max="7" width="12.25" style="36" bestFit="1" customWidth="1"/>
    <col min="8" max="8" width="9" style="36"/>
    <col min="9" max="9" width="12.25" style="36" bestFit="1" customWidth="1"/>
    <col min="10" max="10" width="9" style="36"/>
    <col min="11" max="11" width="12.25" style="36" bestFit="1" customWidth="1"/>
    <col min="12" max="12" width="10.5" style="36" bestFit="1" customWidth="1"/>
    <col min="13" max="13" width="12.25" style="36" bestFit="1" customWidth="1"/>
    <col min="14" max="15" width="13.875" style="36" bestFit="1" customWidth="1"/>
    <col min="16" max="16" width="9.25" style="36" bestFit="1" customWidth="1"/>
    <col min="17" max="18" width="10.5" style="36" bestFit="1" customWidth="1"/>
    <col min="19" max="20" width="9" style="36"/>
    <col min="21" max="21" width="10.5" style="36" bestFit="1" customWidth="1"/>
    <col min="22" max="22" width="36" style="36" bestFit="1" customWidth="1"/>
    <col min="23" max="16384" width="9" style="36"/>
  </cols>
  <sheetData>
    <row r="1" spans="1:23" ht="12.75" x14ac:dyDescent="0.2">
      <c r="A1" s="44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56" t="s">
        <v>47</v>
      </c>
      <c r="W1" s="46"/>
    </row>
    <row r="2" spans="1:23" ht="12.75" x14ac:dyDescent="0.2">
      <c r="A2" s="44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56"/>
      <c r="W2" s="46"/>
    </row>
    <row r="3" spans="1:23" ht="23.25" thickBot="1" x14ac:dyDescent="0.2">
      <c r="A3" s="44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57" t="s">
        <v>48</v>
      </c>
      <c r="W3" s="46"/>
    </row>
    <row r="4" spans="1:23" ht="15" thickTop="1" thickBot="1" x14ac:dyDescent="0.2">
      <c r="A4" s="45"/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55"/>
      <c r="W4" s="46"/>
    </row>
    <row r="5" spans="1:23" ht="15" thickTop="1" thickBot="1" x14ac:dyDescent="0.25">
      <c r="A5" s="58"/>
      <c r="B5" s="59"/>
      <c r="C5" s="60"/>
      <c r="D5" s="61" t="s">
        <v>0</v>
      </c>
      <c r="E5" s="61" t="s">
        <v>60</v>
      </c>
      <c r="F5" s="61" t="s">
        <v>61</v>
      </c>
      <c r="G5" s="61" t="s">
        <v>49</v>
      </c>
      <c r="H5" s="61" t="s">
        <v>50</v>
      </c>
      <c r="I5" s="61" t="s">
        <v>1</v>
      </c>
      <c r="J5" s="61" t="s">
        <v>2</v>
      </c>
      <c r="K5" s="61" t="s">
        <v>51</v>
      </c>
      <c r="L5" s="61" t="s">
        <v>52</v>
      </c>
      <c r="M5" s="61" t="s">
        <v>53</v>
      </c>
      <c r="N5" s="61" t="s">
        <v>54</v>
      </c>
      <c r="O5" s="61" t="s">
        <v>55</v>
      </c>
      <c r="P5" s="61" t="s">
        <v>62</v>
      </c>
      <c r="Q5" s="61" t="s">
        <v>63</v>
      </c>
      <c r="R5" s="61" t="s">
        <v>56</v>
      </c>
      <c r="S5" s="61" t="s">
        <v>57</v>
      </c>
      <c r="T5" s="61" t="s">
        <v>58</v>
      </c>
      <c r="U5" s="62" t="s">
        <v>59</v>
      </c>
      <c r="V5" s="55"/>
      <c r="W5" s="55"/>
    </row>
    <row r="6" spans="1:23" ht="14.25" thickBot="1" x14ac:dyDescent="0.2">
      <c r="A6" s="63" t="s">
        <v>3</v>
      </c>
      <c r="B6" s="47" t="s">
        <v>4</v>
      </c>
      <c r="C6" s="48"/>
      <c r="D6" s="63"/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  <c r="P6" s="63"/>
      <c r="Q6" s="63"/>
      <c r="R6" s="63"/>
      <c r="S6" s="63"/>
      <c r="T6" s="63"/>
      <c r="U6" s="64"/>
      <c r="V6" s="55"/>
      <c r="W6" s="55"/>
    </row>
    <row r="7" spans="1:23" ht="14.25" thickBot="1" x14ac:dyDescent="0.2">
      <c r="A7" s="49" t="s">
        <v>5</v>
      </c>
      <c r="B7" s="50"/>
      <c r="C7" s="51"/>
      <c r="D7" s="65">
        <v>20973339.648600001</v>
      </c>
      <c r="E7" s="65">
        <v>23187985.045299999</v>
      </c>
      <c r="F7" s="66">
        <v>90.449168427642704</v>
      </c>
      <c r="G7" s="65">
        <v>17679795.702599999</v>
      </c>
      <c r="H7" s="66">
        <v>18.628857490223499</v>
      </c>
      <c r="I7" s="65">
        <v>1874407.4443000001</v>
      </c>
      <c r="J7" s="66">
        <v>8.9370957401394104</v>
      </c>
      <c r="K7" s="65">
        <v>2043275.602</v>
      </c>
      <c r="L7" s="66">
        <v>11.557122244911</v>
      </c>
      <c r="M7" s="66">
        <v>-8.2645805360132996E-2</v>
      </c>
      <c r="N7" s="65">
        <v>177899463.537</v>
      </c>
      <c r="O7" s="65">
        <v>5517964252.5752001</v>
      </c>
      <c r="P7" s="65">
        <v>1088554</v>
      </c>
      <c r="Q7" s="65">
        <v>1076471</v>
      </c>
      <c r="R7" s="66">
        <v>1.1224640515164801</v>
      </c>
      <c r="S7" s="65">
        <v>19.267155922995101</v>
      </c>
      <c r="T7" s="65">
        <v>18.2952883770208</v>
      </c>
      <c r="U7" s="67">
        <v>5.0441671301074003</v>
      </c>
      <c r="V7" s="55"/>
      <c r="W7" s="55"/>
    </row>
    <row r="8" spans="1:23" ht="14.25" thickBot="1" x14ac:dyDescent="0.2">
      <c r="A8" s="52">
        <v>41919</v>
      </c>
      <c r="B8" s="42" t="s">
        <v>6</v>
      </c>
      <c r="C8" s="43"/>
      <c r="D8" s="68">
        <v>794787.47479999997</v>
      </c>
      <c r="E8" s="68">
        <v>805184.02540000004</v>
      </c>
      <c r="F8" s="69">
        <v>98.708798203636107</v>
      </c>
      <c r="G8" s="68">
        <v>692364.66119999997</v>
      </c>
      <c r="H8" s="69">
        <v>14.793189101026901</v>
      </c>
      <c r="I8" s="68">
        <v>201428.5944</v>
      </c>
      <c r="J8" s="69">
        <v>25.343705177373</v>
      </c>
      <c r="K8" s="68">
        <v>163916.80590000001</v>
      </c>
      <c r="L8" s="69">
        <v>23.6749237917344</v>
      </c>
      <c r="M8" s="69">
        <v>0.228846507190267</v>
      </c>
      <c r="N8" s="68">
        <v>6074432.7111999998</v>
      </c>
      <c r="O8" s="68">
        <v>210182588.21340001</v>
      </c>
      <c r="P8" s="68">
        <v>29064</v>
      </c>
      <c r="Q8" s="68">
        <v>27622</v>
      </c>
      <c r="R8" s="69">
        <v>5.2204764318296997</v>
      </c>
      <c r="S8" s="68">
        <v>27.346114602257099</v>
      </c>
      <c r="T8" s="68">
        <v>25.831473955542702</v>
      </c>
      <c r="U8" s="70">
        <v>5.5387782459939903</v>
      </c>
      <c r="V8" s="55"/>
      <c r="W8" s="55"/>
    </row>
    <row r="9" spans="1:23" ht="12" customHeight="1" thickBot="1" x14ac:dyDescent="0.2">
      <c r="A9" s="53"/>
      <c r="B9" s="42" t="s">
        <v>7</v>
      </c>
      <c r="C9" s="43"/>
      <c r="D9" s="68">
        <v>116302.8472</v>
      </c>
      <c r="E9" s="68">
        <v>154094.848</v>
      </c>
      <c r="F9" s="69">
        <v>75.474844687863893</v>
      </c>
      <c r="G9" s="68">
        <v>100143.9041</v>
      </c>
      <c r="H9" s="69">
        <v>16.1357231328472</v>
      </c>
      <c r="I9" s="68">
        <v>25286.840100000001</v>
      </c>
      <c r="J9" s="69">
        <v>21.742236504765501</v>
      </c>
      <c r="K9" s="68">
        <v>22822.636900000001</v>
      </c>
      <c r="L9" s="69">
        <v>22.789841383865099</v>
      </c>
      <c r="M9" s="69">
        <v>0.10797188820893899</v>
      </c>
      <c r="N9" s="68">
        <v>1201565.3668</v>
      </c>
      <c r="O9" s="68">
        <v>36854683.181100003</v>
      </c>
      <c r="P9" s="68">
        <v>6621</v>
      </c>
      <c r="Q9" s="68">
        <v>6527</v>
      </c>
      <c r="R9" s="69">
        <v>1.4401715949134299</v>
      </c>
      <c r="S9" s="68">
        <v>17.565752484518999</v>
      </c>
      <c r="T9" s="68">
        <v>17.876800674122901</v>
      </c>
      <c r="U9" s="70">
        <v>-1.7707649579945399</v>
      </c>
      <c r="V9" s="55"/>
      <c r="W9" s="55"/>
    </row>
    <row r="10" spans="1:23" ht="14.25" thickBot="1" x14ac:dyDescent="0.2">
      <c r="A10" s="53"/>
      <c r="B10" s="42" t="s">
        <v>8</v>
      </c>
      <c r="C10" s="43"/>
      <c r="D10" s="68">
        <v>187552.50930000001</v>
      </c>
      <c r="E10" s="68">
        <v>223558.56140000001</v>
      </c>
      <c r="F10" s="69">
        <v>83.894129630054096</v>
      </c>
      <c r="G10" s="68">
        <v>152769.49470000001</v>
      </c>
      <c r="H10" s="69">
        <v>22.768298519481899</v>
      </c>
      <c r="I10" s="68">
        <v>44426.763899999998</v>
      </c>
      <c r="J10" s="69">
        <v>23.6876403657906</v>
      </c>
      <c r="K10" s="68">
        <v>26718.433099999998</v>
      </c>
      <c r="L10" s="69">
        <v>17.4893771511571</v>
      </c>
      <c r="M10" s="69">
        <v>0.662775797282813</v>
      </c>
      <c r="N10" s="68">
        <v>1740995.6723</v>
      </c>
      <c r="O10" s="68">
        <v>52348084.478500001</v>
      </c>
      <c r="P10" s="68">
        <v>103152</v>
      </c>
      <c r="Q10" s="68">
        <v>102418</v>
      </c>
      <c r="R10" s="69">
        <v>0.71667089769376102</v>
      </c>
      <c r="S10" s="68">
        <v>1.8182149575383899</v>
      </c>
      <c r="T10" s="68">
        <v>1.88805255619129</v>
      </c>
      <c r="U10" s="70">
        <v>-3.8409979173999802</v>
      </c>
      <c r="V10" s="55"/>
      <c r="W10" s="55"/>
    </row>
    <row r="11" spans="1:23" ht="14.25" thickBot="1" x14ac:dyDescent="0.2">
      <c r="A11" s="53"/>
      <c r="B11" s="42" t="s">
        <v>9</v>
      </c>
      <c r="C11" s="43"/>
      <c r="D11" s="68">
        <v>75981.099000000002</v>
      </c>
      <c r="E11" s="68">
        <v>53231.484499999999</v>
      </c>
      <c r="F11" s="69">
        <v>142.73714083626601</v>
      </c>
      <c r="G11" s="68">
        <v>52634.643400000001</v>
      </c>
      <c r="H11" s="69">
        <v>44.3556830480968</v>
      </c>
      <c r="I11" s="68">
        <v>12230.214</v>
      </c>
      <c r="J11" s="69">
        <v>16.0963899719324</v>
      </c>
      <c r="K11" s="68">
        <v>10643.758099999999</v>
      </c>
      <c r="L11" s="69">
        <v>20.221962974294598</v>
      </c>
      <c r="M11" s="69">
        <v>0.14905035280724799</v>
      </c>
      <c r="N11" s="68">
        <v>450772.4975</v>
      </c>
      <c r="O11" s="68">
        <v>20923196.0297</v>
      </c>
      <c r="P11" s="68">
        <v>2984</v>
      </c>
      <c r="Q11" s="68">
        <v>2915</v>
      </c>
      <c r="R11" s="69">
        <v>2.3670668953687901</v>
      </c>
      <c r="S11" s="68">
        <v>25.462834785522801</v>
      </c>
      <c r="T11" s="68">
        <v>22.332777873070299</v>
      </c>
      <c r="U11" s="70">
        <v>12.2926490267772</v>
      </c>
      <c r="V11" s="55"/>
      <c r="W11" s="55"/>
    </row>
    <row r="12" spans="1:23" ht="14.25" thickBot="1" x14ac:dyDescent="0.2">
      <c r="A12" s="53"/>
      <c r="B12" s="42" t="s">
        <v>10</v>
      </c>
      <c r="C12" s="43"/>
      <c r="D12" s="68">
        <v>333299.61499999999</v>
      </c>
      <c r="E12" s="68">
        <v>212122.348</v>
      </c>
      <c r="F12" s="69">
        <v>157.126119969217</v>
      </c>
      <c r="G12" s="68">
        <v>231167.1563</v>
      </c>
      <c r="H12" s="69">
        <v>44.181215158202001</v>
      </c>
      <c r="I12" s="68">
        <v>40134.408799999997</v>
      </c>
      <c r="J12" s="69">
        <v>12.0415407020497</v>
      </c>
      <c r="K12" s="68">
        <v>11798.906800000001</v>
      </c>
      <c r="L12" s="69">
        <v>5.1040584609207302</v>
      </c>
      <c r="M12" s="69">
        <v>2.4015362168976502</v>
      </c>
      <c r="N12" s="68">
        <v>3261924.6619000002</v>
      </c>
      <c r="O12" s="68">
        <v>67668019.309300005</v>
      </c>
      <c r="P12" s="68">
        <v>4462</v>
      </c>
      <c r="Q12" s="68">
        <v>4369</v>
      </c>
      <c r="R12" s="69">
        <v>2.1286335545891402</v>
      </c>
      <c r="S12" s="68">
        <v>74.697358807709605</v>
      </c>
      <c r="T12" s="68">
        <v>64.976321469443803</v>
      </c>
      <c r="U12" s="70">
        <v>13.013897001753699</v>
      </c>
      <c r="V12" s="55"/>
      <c r="W12" s="55"/>
    </row>
    <row r="13" spans="1:23" ht="14.25" thickBot="1" x14ac:dyDescent="0.2">
      <c r="A13" s="53"/>
      <c r="B13" s="42" t="s">
        <v>11</v>
      </c>
      <c r="C13" s="43"/>
      <c r="D13" s="68">
        <v>447696.74109999998</v>
      </c>
      <c r="E13" s="68">
        <v>289039.8247</v>
      </c>
      <c r="F13" s="69">
        <v>154.89102291169499</v>
      </c>
      <c r="G13" s="68">
        <v>279684.60940000002</v>
      </c>
      <c r="H13" s="69">
        <v>60.071997547677803</v>
      </c>
      <c r="I13" s="68">
        <v>127034.6002</v>
      </c>
      <c r="J13" s="69">
        <v>28.375145168105</v>
      </c>
      <c r="K13" s="68">
        <v>72865.108699999997</v>
      </c>
      <c r="L13" s="69">
        <v>26.052598623969899</v>
      </c>
      <c r="M13" s="69">
        <v>0.74342154244257697</v>
      </c>
      <c r="N13" s="68">
        <v>3417981.4295000001</v>
      </c>
      <c r="O13" s="68">
        <v>102729442.30850001</v>
      </c>
      <c r="P13" s="68">
        <v>11397</v>
      </c>
      <c r="Q13" s="68">
        <v>10889</v>
      </c>
      <c r="R13" s="69">
        <v>4.6652585177702202</v>
      </c>
      <c r="S13" s="68">
        <v>39.281981319645503</v>
      </c>
      <c r="T13" s="68">
        <v>34.984485848103603</v>
      </c>
      <c r="U13" s="70">
        <v>10.9401189226489</v>
      </c>
      <c r="V13" s="55"/>
      <c r="W13" s="55"/>
    </row>
    <row r="14" spans="1:23" ht="14.25" thickBot="1" x14ac:dyDescent="0.2">
      <c r="A14" s="53"/>
      <c r="B14" s="42" t="s">
        <v>12</v>
      </c>
      <c r="C14" s="43"/>
      <c r="D14" s="68">
        <v>145653.5888</v>
      </c>
      <c r="E14" s="68">
        <v>164742.27600000001</v>
      </c>
      <c r="F14" s="69">
        <v>88.4130001943156</v>
      </c>
      <c r="G14" s="68">
        <v>177998.19080000001</v>
      </c>
      <c r="H14" s="69">
        <v>-18.171309413106702</v>
      </c>
      <c r="I14" s="68">
        <v>27307.6855</v>
      </c>
      <c r="J14" s="69">
        <v>18.748378069487</v>
      </c>
      <c r="K14" s="68">
        <v>33940.477299999999</v>
      </c>
      <c r="L14" s="69">
        <v>19.067877683170298</v>
      </c>
      <c r="M14" s="69">
        <v>-0.195424234649758</v>
      </c>
      <c r="N14" s="68">
        <v>1484128.3984999999</v>
      </c>
      <c r="O14" s="68">
        <v>49293285.497500002</v>
      </c>
      <c r="P14" s="68">
        <v>2489</v>
      </c>
      <c r="Q14" s="68">
        <v>2521</v>
      </c>
      <c r="R14" s="69">
        <v>-1.2693375644585501</v>
      </c>
      <c r="S14" s="68">
        <v>58.518918762555202</v>
      </c>
      <c r="T14" s="68">
        <v>59.760371757239199</v>
      </c>
      <c r="U14" s="70">
        <v>-2.1214557974340398</v>
      </c>
      <c r="V14" s="55"/>
      <c r="W14" s="55"/>
    </row>
    <row r="15" spans="1:23" ht="14.25" thickBot="1" x14ac:dyDescent="0.2">
      <c r="A15" s="53"/>
      <c r="B15" s="42" t="s">
        <v>13</v>
      </c>
      <c r="C15" s="43"/>
      <c r="D15" s="68">
        <v>83771.628299999997</v>
      </c>
      <c r="E15" s="68">
        <v>117435.51519999999</v>
      </c>
      <c r="F15" s="69">
        <v>71.334151476520304</v>
      </c>
      <c r="G15" s="68">
        <v>118701.88559999999</v>
      </c>
      <c r="H15" s="69">
        <v>-29.426876517958199</v>
      </c>
      <c r="I15" s="68">
        <v>14616.088100000001</v>
      </c>
      <c r="J15" s="69">
        <v>17.447539694056498</v>
      </c>
      <c r="K15" s="68">
        <v>20410.863600000001</v>
      </c>
      <c r="L15" s="69">
        <v>17.195062653663499</v>
      </c>
      <c r="M15" s="69">
        <v>-0.28390643402271298</v>
      </c>
      <c r="N15" s="68">
        <v>780827.99659999995</v>
      </c>
      <c r="O15" s="68">
        <v>38502388.752400003</v>
      </c>
      <c r="P15" s="68">
        <v>2459</v>
      </c>
      <c r="Q15" s="68">
        <v>2551</v>
      </c>
      <c r="R15" s="69">
        <v>-3.60642885143081</v>
      </c>
      <c r="S15" s="68">
        <v>34.067355957706397</v>
      </c>
      <c r="T15" s="68">
        <v>32.679125872207003</v>
      </c>
      <c r="U15" s="70">
        <v>4.0749569389031999</v>
      </c>
      <c r="V15" s="55"/>
      <c r="W15" s="55"/>
    </row>
    <row r="16" spans="1:23" ht="14.25" thickBot="1" x14ac:dyDescent="0.2">
      <c r="A16" s="53"/>
      <c r="B16" s="42" t="s">
        <v>14</v>
      </c>
      <c r="C16" s="43"/>
      <c r="D16" s="68">
        <v>1431217.7988</v>
      </c>
      <c r="E16" s="68">
        <v>1285925.8798</v>
      </c>
      <c r="F16" s="69">
        <v>111.298623138574</v>
      </c>
      <c r="G16" s="68">
        <v>936583.58149999997</v>
      </c>
      <c r="H16" s="69">
        <v>52.812608193260303</v>
      </c>
      <c r="I16" s="68">
        <v>44025.096899999997</v>
      </c>
      <c r="J16" s="69">
        <v>3.0760585102360198</v>
      </c>
      <c r="K16" s="68">
        <v>55493.032500000001</v>
      </c>
      <c r="L16" s="69">
        <v>5.9250486124392996</v>
      </c>
      <c r="M16" s="69">
        <v>-0.206655413902637</v>
      </c>
      <c r="N16" s="68">
        <v>11293606.5375</v>
      </c>
      <c r="O16" s="68">
        <v>292443160.9285</v>
      </c>
      <c r="P16" s="68">
        <v>62808</v>
      </c>
      <c r="Q16" s="68">
        <v>64726</v>
      </c>
      <c r="R16" s="69">
        <v>-2.9632605135494301</v>
      </c>
      <c r="S16" s="68">
        <v>22.7871895108903</v>
      </c>
      <c r="T16" s="68">
        <v>19.153849640021001</v>
      </c>
      <c r="U16" s="70">
        <v>15.944659911363299</v>
      </c>
      <c r="V16" s="55"/>
      <c r="W16" s="55"/>
    </row>
    <row r="17" spans="1:21" ht="12" thickBot="1" x14ac:dyDescent="0.2">
      <c r="A17" s="53"/>
      <c r="B17" s="42" t="s">
        <v>15</v>
      </c>
      <c r="C17" s="43"/>
      <c r="D17" s="68">
        <v>734078.55810000002</v>
      </c>
      <c r="E17" s="68">
        <v>826896.73659999995</v>
      </c>
      <c r="F17" s="69">
        <v>88.775118537576304</v>
      </c>
      <c r="G17" s="68">
        <v>479897.62219999998</v>
      </c>
      <c r="H17" s="69">
        <v>52.965658536659497</v>
      </c>
      <c r="I17" s="68">
        <v>-11420.325800000001</v>
      </c>
      <c r="J17" s="69">
        <v>-1.5557361911726399</v>
      </c>
      <c r="K17" s="68">
        <v>21396.218799999999</v>
      </c>
      <c r="L17" s="69">
        <v>4.4584965230527898</v>
      </c>
      <c r="M17" s="69">
        <v>-1.5337543940240499</v>
      </c>
      <c r="N17" s="68">
        <v>6128436.7242000001</v>
      </c>
      <c r="O17" s="68">
        <v>284837544.51429999</v>
      </c>
      <c r="P17" s="68">
        <v>11474</v>
      </c>
      <c r="Q17" s="68">
        <v>11927</v>
      </c>
      <c r="R17" s="69">
        <v>-3.79810513959923</v>
      </c>
      <c r="S17" s="68">
        <v>63.9775630207426</v>
      </c>
      <c r="T17" s="68">
        <v>41.248400947430198</v>
      </c>
      <c r="U17" s="70">
        <v>35.526770636673298</v>
      </c>
    </row>
    <row r="18" spans="1:21" ht="12" thickBot="1" x14ac:dyDescent="0.2">
      <c r="A18" s="53"/>
      <c r="B18" s="42" t="s">
        <v>16</v>
      </c>
      <c r="C18" s="43"/>
      <c r="D18" s="68">
        <v>2077611.0252</v>
      </c>
      <c r="E18" s="68">
        <v>2318959.4775999999</v>
      </c>
      <c r="F18" s="69">
        <v>89.592381637915395</v>
      </c>
      <c r="G18" s="68">
        <v>1862449.2127</v>
      </c>
      <c r="H18" s="69">
        <v>11.5526271016045</v>
      </c>
      <c r="I18" s="68">
        <v>288246.49619999999</v>
      </c>
      <c r="J18" s="69">
        <v>13.873939476820601</v>
      </c>
      <c r="K18" s="68">
        <v>259739.17170000001</v>
      </c>
      <c r="L18" s="69">
        <v>13.9461076269272</v>
      </c>
      <c r="M18" s="69">
        <v>0.109753659078139</v>
      </c>
      <c r="N18" s="68">
        <v>18078092.782900002</v>
      </c>
      <c r="O18" s="68">
        <v>647986816.81649995</v>
      </c>
      <c r="P18" s="68">
        <v>97585</v>
      </c>
      <c r="Q18" s="68">
        <v>100335</v>
      </c>
      <c r="R18" s="69">
        <v>-2.7408182588329102</v>
      </c>
      <c r="S18" s="68">
        <v>21.2902702792437</v>
      </c>
      <c r="T18" s="68">
        <v>22.342970891513399</v>
      </c>
      <c r="U18" s="70">
        <v>-4.9445150224137304</v>
      </c>
    </row>
    <row r="19" spans="1:21" ht="12" thickBot="1" x14ac:dyDescent="0.2">
      <c r="A19" s="53"/>
      <c r="B19" s="42" t="s">
        <v>17</v>
      </c>
      <c r="C19" s="43"/>
      <c r="D19" s="68">
        <v>711061.30669999996</v>
      </c>
      <c r="E19" s="68">
        <v>846982.19189999998</v>
      </c>
      <c r="F19" s="69">
        <v>83.952332587407298</v>
      </c>
      <c r="G19" s="68">
        <v>627278.26049999997</v>
      </c>
      <c r="H19" s="69">
        <v>13.3565996904176</v>
      </c>
      <c r="I19" s="68">
        <v>40271.474000000002</v>
      </c>
      <c r="J19" s="69">
        <v>5.6635726934570396</v>
      </c>
      <c r="K19" s="68">
        <v>57133.2215</v>
      </c>
      <c r="L19" s="69">
        <v>9.1081143884150304</v>
      </c>
      <c r="M19" s="69">
        <v>-0.29513034723588999</v>
      </c>
      <c r="N19" s="68">
        <v>6599647.2987000002</v>
      </c>
      <c r="O19" s="68">
        <v>207963159.08000001</v>
      </c>
      <c r="P19" s="68">
        <v>16021</v>
      </c>
      <c r="Q19" s="68">
        <v>15259</v>
      </c>
      <c r="R19" s="69">
        <v>4.9937741660659203</v>
      </c>
      <c r="S19" s="68">
        <v>44.383078877723001</v>
      </c>
      <c r="T19" s="68">
        <v>44.140907687266498</v>
      </c>
      <c r="U19" s="70">
        <v>0.54563855545858797</v>
      </c>
    </row>
    <row r="20" spans="1:21" ht="12" thickBot="1" x14ac:dyDescent="0.2">
      <c r="A20" s="53"/>
      <c r="B20" s="42" t="s">
        <v>18</v>
      </c>
      <c r="C20" s="43"/>
      <c r="D20" s="68">
        <v>1289620.0904000001</v>
      </c>
      <c r="E20" s="68">
        <v>953867.16429999995</v>
      </c>
      <c r="F20" s="69">
        <v>135.199128208422</v>
      </c>
      <c r="G20" s="68">
        <v>966043.3175</v>
      </c>
      <c r="H20" s="69">
        <v>33.495058351770098</v>
      </c>
      <c r="I20" s="68">
        <v>65834.839699999997</v>
      </c>
      <c r="J20" s="69">
        <v>5.1049793803677499</v>
      </c>
      <c r="K20" s="68">
        <v>79071.315900000001</v>
      </c>
      <c r="L20" s="69">
        <v>8.1850693926051594</v>
      </c>
      <c r="M20" s="69">
        <v>-0.16739921486497</v>
      </c>
      <c r="N20" s="68">
        <v>11253108.4442</v>
      </c>
      <c r="O20" s="68">
        <v>317616930.16280001</v>
      </c>
      <c r="P20" s="68">
        <v>48198</v>
      </c>
      <c r="Q20" s="68">
        <v>46197</v>
      </c>
      <c r="R20" s="69">
        <v>4.3314500941619603</v>
      </c>
      <c r="S20" s="68">
        <v>26.756713772355699</v>
      </c>
      <c r="T20" s="68">
        <v>25.647843353464499</v>
      </c>
      <c r="U20" s="70">
        <v>4.1442698394331599</v>
      </c>
    </row>
    <row r="21" spans="1:21" ht="12" thickBot="1" x14ac:dyDescent="0.2">
      <c r="A21" s="53"/>
      <c r="B21" s="42" t="s">
        <v>19</v>
      </c>
      <c r="C21" s="43"/>
      <c r="D21" s="68">
        <v>420487.31770000001</v>
      </c>
      <c r="E21" s="68">
        <v>367222.16200000001</v>
      </c>
      <c r="F21" s="69">
        <v>114.50488592788101</v>
      </c>
      <c r="G21" s="68">
        <v>366746.57490000001</v>
      </c>
      <c r="H21" s="69">
        <v>14.6533727860044</v>
      </c>
      <c r="I21" s="68">
        <v>26013.524300000001</v>
      </c>
      <c r="J21" s="69">
        <v>6.18651816713282</v>
      </c>
      <c r="K21" s="68">
        <v>49455.947099999998</v>
      </c>
      <c r="L21" s="69">
        <v>13.4850467556473</v>
      </c>
      <c r="M21" s="69">
        <v>-0.474006144349018</v>
      </c>
      <c r="N21" s="68">
        <v>3325014.4161999999</v>
      </c>
      <c r="O21" s="68">
        <v>123254050.5253</v>
      </c>
      <c r="P21" s="68">
        <v>36745</v>
      </c>
      <c r="Q21" s="68">
        <v>36364</v>
      </c>
      <c r="R21" s="69">
        <v>1.0477395226047701</v>
      </c>
      <c r="S21" s="68">
        <v>11.443388697782</v>
      </c>
      <c r="T21" s="68">
        <v>11.592091997580001</v>
      </c>
      <c r="U21" s="70">
        <v>-1.2994690971812699</v>
      </c>
    </row>
    <row r="22" spans="1:21" ht="12" thickBot="1" x14ac:dyDescent="0.2">
      <c r="A22" s="53"/>
      <c r="B22" s="42" t="s">
        <v>20</v>
      </c>
      <c r="C22" s="43"/>
      <c r="D22" s="68">
        <v>1412342.11</v>
      </c>
      <c r="E22" s="68">
        <v>1499674.1431</v>
      </c>
      <c r="F22" s="69">
        <v>94.176599396487902</v>
      </c>
      <c r="G22" s="68">
        <v>1247607.2852</v>
      </c>
      <c r="H22" s="69">
        <v>13.204060825405699</v>
      </c>
      <c r="I22" s="68">
        <v>124727.7794</v>
      </c>
      <c r="J22" s="69">
        <v>8.8312724315782098</v>
      </c>
      <c r="K22" s="68">
        <v>158687.16450000001</v>
      </c>
      <c r="L22" s="69">
        <v>12.719320124406099</v>
      </c>
      <c r="M22" s="69">
        <v>-0.21400209151761601</v>
      </c>
      <c r="N22" s="68">
        <v>11581335.713500001</v>
      </c>
      <c r="O22" s="68">
        <v>383119127.52810001</v>
      </c>
      <c r="P22" s="68">
        <v>82616</v>
      </c>
      <c r="Q22" s="68">
        <v>82938</v>
      </c>
      <c r="R22" s="69">
        <v>-0.38824181919023798</v>
      </c>
      <c r="S22" s="68">
        <v>17.095261329524501</v>
      </c>
      <c r="T22" s="68">
        <v>18.049035830379299</v>
      </c>
      <c r="U22" s="70">
        <v>-5.5791747342729696</v>
      </c>
    </row>
    <row r="23" spans="1:21" ht="12" thickBot="1" x14ac:dyDescent="0.2">
      <c r="A23" s="53"/>
      <c r="B23" s="42" t="s">
        <v>21</v>
      </c>
      <c r="C23" s="43"/>
      <c r="D23" s="68">
        <v>3745296.6685000001</v>
      </c>
      <c r="E23" s="68">
        <v>3384681.5803</v>
      </c>
      <c r="F23" s="69">
        <v>110.65432832142599</v>
      </c>
      <c r="G23" s="68">
        <v>2893513.9756999998</v>
      </c>
      <c r="H23" s="69">
        <v>29.437656080231498</v>
      </c>
      <c r="I23" s="68">
        <v>142884.8229</v>
      </c>
      <c r="J23" s="69">
        <v>3.81504685868385</v>
      </c>
      <c r="K23" s="68">
        <v>300018.18979999999</v>
      </c>
      <c r="L23" s="69">
        <v>10.3686449182406</v>
      </c>
      <c r="M23" s="69">
        <v>-0.523746133541934</v>
      </c>
      <c r="N23" s="68">
        <v>26118700.874200001</v>
      </c>
      <c r="O23" s="68">
        <v>813139009.35669994</v>
      </c>
      <c r="P23" s="68">
        <v>105442</v>
      </c>
      <c r="Q23" s="68">
        <v>97777</v>
      </c>
      <c r="R23" s="69">
        <v>7.8392669032594702</v>
      </c>
      <c r="S23" s="68">
        <v>35.519969921852798</v>
      </c>
      <c r="T23" s="68">
        <v>31.504171257044099</v>
      </c>
      <c r="U23" s="70">
        <v>11.305749057906899</v>
      </c>
    </row>
    <row r="24" spans="1:21" ht="12" thickBot="1" x14ac:dyDescent="0.2">
      <c r="A24" s="53"/>
      <c r="B24" s="42" t="s">
        <v>22</v>
      </c>
      <c r="C24" s="43"/>
      <c r="D24" s="68">
        <v>282303.54479999997</v>
      </c>
      <c r="E24" s="68">
        <v>362614.81969999999</v>
      </c>
      <c r="F24" s="69">
        <v>77.852180733693302</v>
      </c>
      <c r="G24" s="68">
        <v>304563.59490000003</v>
      </c>
      <c r="H24" s="69">
        <v>-7.3088348288339704</v>
      </c>
      <c r="I24" s="68">
        <v>50339.462699999996</v>
      </c>
      <c r="J24" s="69">
        <v>17.831679278297202</v>
      </c>
      <c r="K24" s="68">
        <v>49499.061900000001</v>
      </c>
      <c r="L24" s="69">
        <v>16.252455227372899</v>
      </c>
      <c r="M24" s="69">
        <v>1.6978115700410999E-2</v>
      </c>
      <c r="N24" s="68">
        <v>2755783.2030000002</v>
      </c>
      <c r="O24" s="68">
        <v>87298175.681799993</v>
      </c>
      <c r="P24" s="68">
        <v>29695</v>
      </c>
      <c r="Q24" s="68">
        <v>30352</v>
      </c>
      <c r="R24" s="69">
        <v>-2.1646020031628899</v>
      </c>
      <c r="S24" s="68">
        <v>9.5067703249705406</v>
      </c>
      <c r="T24" s="68">
        <v>10.1580814674486</v>
      </c>
      <c r="U24" s="70">
        <v>-6.8510242723265398</v>
      </c>
    </row>
    <row r="25" spans="1:21" ht="12" thickBot="1" x14ac:dyDescent="0.2">
      <c r="A25" s="53"/>
      <c r="B25" s="42" t="s">
        <v>23</v>
      </c>
      <c r="C25" s="43"/>
      <c r="D25" s="68">
        <v>341643.25799999997</v>
      </c>
      <c r="E25" s="68">
        <v>368556.33020000003</v>
      </c>
      <c r="F25" s="69">
        <v>92.697704531246202</v>
      </c>
      <c r="G25" s="68">
        <v>237870.17120000001</v>
      </c>
      <c r="H25" s="69">
        <v>43.625935221927499</v>
      </c>
      <c r="I25" s="68">
        <v>23558.1535</v>
      </c>
      <c r="J25" s="69">
        <v>6.8955417525025497</v>
      </c>
      <c r="K25" s="68">
        <v>23000.738799999999</v>
      </c>
      <c r="L25" s="69">
        <v>9.6694506435870409</v>
      </c>
      <c r="M25" s="69">
        <v>2.4234643280241001E-2</v>
      </c>
      <c r="N25" s="68">
        <v>3133939.9981</v>
      </c>
      <c r="O25" s="68">
        <v>85640513.303000003</v>
      </c>
      <c r="P25" s="68">
        <v>20537</v>
      </c>
      <c r="Q25" s="68">
        <v>20550</v>
      </c>
      <c r="R25" s="69">
        <v>-6.3260340632598E-2</v>
      </c>
      <c r="S25" s="68">
        <v>16.635499732190699</v>
      </c>
      <c r="T25" s="68">
        <v>15.099716068126501</v>
      </c>
      <c r="U25" s="70">
        <v>9.2319659089791202</v>
      </c>
    </row>
    <row r="26" spans="1:21" ht="12" thickBot="1" x14ac:dyDescent="0.2">
      <c r="A26" s="53"/>
      <c r="B26" s="42" t="s">
        <v>24</v>
      </c>
      <c r="C26" s="43"/>
      <c r="D26" s="68">
        <v>667369.71270000003</v>
      </c>
      <c r="E26" s="68">
        <v>513824.51679999998</v>
      </c>
      <c r="F26" s="69">
        <v>129.88280840631199</v>
      </c>
      <c r="G26" s="68">
        <v>505059.23599999998</v>
      </c>
      <c r="H26" s="69">
        <v>32.1369188266859</v>
      </c>
      <c r="I26" s="68">
        <v>116228.7533</v>
      </c>
      <c r="J26" s="69">
        <v>17.415946676658301</v>
      </c>
      <c r="K26" s="68">
        <v>105789.0469</v>
      </c>
      <c r="L26" s="69">
        <v>20.945869189094498</v>
      </c>
      <c r="M26" s="69">
        <v>9.8684189960312002E-2</v>
      </c>
      <c r="N26" s="68">
        <v>4959376.6979999999</v>
      </c>
      <c r="O26" s="68">
        <v>178551578.13850001</v>
      </c>
      <c r="P26" s="68">
        <v>45538</v>
      </c>
      <c r="Q26" s="68">
        <v>44526</v>
      </c>
      <c r="R26" s="69">
        <v>2.2728293581278298</v>
      </c>
      <c r="S26" s="68">
        <v>14.6552266832096</v>
      </c>
      <c r="T26" s="68">
        <v>13.6974971634551</v>
      </c>
      <c r="U26" s="70">
        <v>6.5350713466058599</v>
      </c>
    </row>
    <row r="27" spans="1:21" ht="12" thickBot="1" x14ac:dyDescent="0.2">
      <c r="A27" s="53"/>
      <c r="B27" s="42" t="s">
        <v>25</v>
      </c>
      <c r="C27" s="43"/>
      <c r="D27" s="68">
        <v>265003.00699999998</v>
      </c>
      <c r="E27" s="68">
        <v>312166.08919999999</v>
      </c>
      <c r="F27" s="69">
        <v>84.8916702256588</v>
      </c>
      <c r="G27" s="68">
        <v>247948.60879999999</v>
      </c>
      <c r="H27" s="69">
        <v>6.8781987858445301</v>
      </c>
      <c r="I27" s="68">
        <v>130771.86599999999</v>
      </c>
      <c r="J27" s="69">
        <v>49.347314009912402</v>
      </c>
      <c r="K27" s="68">
        <v>69595.375</v>
      </c>
      <c r="L27" s="69">
        <v>28.068467629974499</v>
      </c>
      <c r="M27" s="69">
        <v>0.87903098445837802</v>
      </c>
      <c r="N27" s="68">
        <v>2224003.4112999998</v>
      </c>
      <c r="O27" s="68">
        <v>79799517.859300002</v>
      </c>
      <c r="P27" s="68">
        <v>37504</v>
      </c>
      <c r="Q27" s="68">
        <v>36925</v>
      </c>
      <c r="R27" s="69">
        <v>1.5680433310765001</v>
      </c>
      <c r="S27" s="68">
        <v>7.0659931473976103</v>
      </c>
      <c r="T27" s="68">
        <v>7.4327876127285002</v>
      </c>
      <c r="U27" s="70">
        <v>-5.1909824660102197</v>
      </c>
    </row>
    <row r="28" spans="1:21" ht="12" thickBot="1" x14ac:dyDescent="0.2">
      <c r="A28" s="53"/>
      <c r="B28" s="42" t="s">
        <v>26</v>
      </c>
      <c r="C28" s="43"/>
      <c r="D28" s="68">
        <v>1031690.5766</v>
      </c>
      <c r="E28" s="68">
        <v>1239709.4310999999</v>
      </c>
      <c r="F28" s="69">
        <v>83.2203539570217</v>
      </c>
      <c r="G28" s="68">
        <v>906662.16029999999</v>
      </c>
      <c r="H28" s="69">
        <v>13.789967396304499</v>
      </c>
      <c r="I28" s="68">
        <v>48177.868900000001</v>
      </c>
      <c r="J28" s="69">
        <v>4.6697982895969803</v>
      </c>
      <c r="K28" s="68">
        <v>41726.727099999996</v>
      </c>
      <c r="L28" s="69">
        <v>4.60223542208856</v>
      </c>
      <c r="M28" s="69">
        <v>0.15460454841185001</v>
      </c>
      <c r="N28" s="68">
        <v>9806570.9005999994</v>
      </c>
      <c r="O28" s="68">
        <v>270221416.9307</v>
      </c>
      <c r="P28" s="68">
        <v>51158</v>
      </c>
      <c r="Q28" s="68">
        <v>50371</v>
      </c>
      <c r="R28" s="69">
        <v>1.56240694050147</v>
      </c>
      <c r="S28" s="68">
        <v>20.166749611008999</v>
      </c>
      <c r="T28" s="68">
        <v>20.680096057255199</v>
      </c>
      <c r="U28" s="70">
        <v>-2.5455090986298501</v>
      </c>
    </row>
    <row r="29" spans="1:21" ht="12" thickBot="1" x14ac:dyDescent="0.2">
      <c r="A29" s="53"/>
      <c r="B29" s="42" t="s">
        <v>27</v>
      </c>
      <c r="C29" s="43"/>
      <c r="D29" s="68">
        <v>727242.47919999994</v>
      </c>
      <c r="E29" s="68">
        <v>610730.47770000005</v>
      </c>
      <c r="F29" s="69">
        <v>119.077482744726</v>
      </c>
      <c r="G29" s="68">
        <v>636864.4142</v>
      </c>
      <c r="H29" s="69">
        <v>14.1910998612678</v>
      </c>
      <c r="I29" s="68">
        <v>84604.561300000001</v>
      </c>
      <c r="J29" s="69">
        <v>11.633611033429901</v>
      </c>
      <c r="K29" s="68">
        <v>82959.053199999995</v>
      </c>
      <c r="L29" s="69">
        <v>13.026171874308501</v>
      </c>
      <c r="M29" s="69">
        <v>1.9835184184575999E-2</v>
      </c>
      <c r="N29" s="68">
        <v>5890242.2296000002</v>
      </c>
      <c r="O29" s="68">
        <v>189983282.17039999</v>
      </c>
      <c r="P29" s="68">
        <v>112218</v>
      </c>
      <c r="Q29" s="68">
        <v>110656</v>
      </c>
      <c r="R29" s="69">
        <v>1.4115818392134201</v>
      </c>
      <c r="S29" s="68">
        <v>6.4806223529202098</v>
      </c>
      <c r="T29" s="68">
        <v>6.5658786355913801</v>
      </c>
      <c r="U29" s="70">
        <v>-1.3155570256729601</v>
      </c>
    </row>
    <row r="30" spans="1:21" ht="12" thickBot="1" x14ac:dyDescent="0.2">
      <c r="A30" s="53"/>
      <c r="B30" s="42" t="s">
        <v>28</v>
      </c>
      <c r="C30" s="43"/>
      <c r="D30" s="68">
        <v>1239483.2333</v>
      </c>
      <c r="E30" s="68">
        <v>1465234.3917</v>
      </c>
      <c r="F30" s="69">
        <v>84.592829674296794</v>
      </c>
      <c r="G30" s="68">
        <v>1081558.8995999999</v>
      </c>
      <c r="H30" s="69">
        <v>14.6015472442977</v>
      </c>
      <c r="I30" s="68">
        <v>132680.98079999999</v>
      </c>
      <c r="J30" s="69">
        <v>10.7045401854086</v>
      </c>
      <c r="K30" s="68">
        <v>151154.26379999999</v>
      </c>
      <c r="L30" s="69">
        <v>13.975592439385601</v>
      </c>
      <c r="M30" s="69">
        <v>-0.122214766130864</v>
      </c>
      <c r="N30" s="68">
        <v>11308557.219900001</v>
      </c>
      <c r="O30" s="68">
        <v>345158892.54869998</v>
      </c>
      <c r="P30" s="68">
        <v>90265</v>
      </c>
      <c r="Q30" s="68">
        <v>92412</v>
      </c>
      <c r="R30" s="69">
        <v>-2.32329134744406</v>
      </c>
      <c r="S30" s="68">
        <v>13.7316039805019</v>
      </c>
      <c r="T30" s="68">
        <v>13.956262027658701</v>
      </c>
      <c r="U30" s="70">
        <v>-1.63606558619002</v>
      </c>
    </row>
    <row r="31" spans="1:21" ht="12" thickBot="1" x14ac:dyDescent="0.2">
      <c r="A31" s="53"/>
      <c r="B31" s="42" t="s">
        <v>29</v>
      </c>
      <c r="C31" s="43"/>
      <c r="D31" s="68">
        <v>1116850.7179</v>
      </c>
      <c r="E31" s="68">
        <v>1033784.349</v>
      </c>
      <c r="F31" s="69">
        <v>108.03517377491301</v>
      </c>
      <c r="G31" s="68">
        <v>901224.70849999995</v>
      </c>
      <c r="H31" s="69">
        <v>23.925887446970702</v>
      </c>
      <c r="I31" s="68">
        <v>-23785.191599999998</v>
      </c>
      <c r="J31" s="69">
        <v>-2.1296661423760401</v>
      </c>
      <c r="K31" s="68">
        <v>37775.312599999997</v>
      </c>
      <c r="L31" s="69">
        <v>4.1915531435964803</v>
      </c>
      <c r="M31" s="69">
        <v>-1.62964910050804</v>
      </c>
      <c r="N31" s="68">
        <v>13058374.3358</v>
      </c>
      <c r="O31" s="68">
        <v>295159859.13120002</v>
      </c>
      <c r="P31" s="68">
        <v>33650</v>
      </c>
      <c r="Q31" s="68">
        <v>31439</v>
      </c>
      <c r="R31" s="69">
        <v>7.03266643341074</v>
      </c>
      <c r="S31" s="68">
        <v>33.190214499257102</v>
      </c>
      <c r="T31" s="68">
        <v>32.172358405165603</v>
      </c>
      <c r="U31" s="70">
        <v>3.0667355105953802</v>
      </c>
    </row>
    <row r="32" spans="1:21" ht="12" thickBot="1" x14ac:dyDescent="0.2">
      <c r="A32" s="53"/>
      <c r="B32" s="42" t="s">
        <v>30</v>
      </c>
      <c r="C32" s="43"/>
      <c r="D32" s="68">
        <v>127690.9981</v>
      </c>
      <c r="E32" s="68">
        <v>147409.04870000001</v>
      </c>
      <c r="F32" s="69">
        <v>86.623581948399107</v>
      </c>
      <c r="G32" s="68">
        <v>137598.86110000001</v>
      </c>
      <c r="H32" s="69">
        <v>-7.2005414294813601</v>
      </c>
      <c r="I32" s="68">
        <v>33304.841399999998</v>
      </c>
      <c r="J32" s="69">
        <v>26.082372207567499</v>
      </c>
      <c r="K32" s="68">
        <v>32731.099300000002</v>
      </c>
      <c r="L32" s="69">
        <v>23.787333004313702</v>
      </c>
      <c r="M32" s="69">
        <v>1.7528959071656001E-2</v>
      </c>
      <c r="N32" s="68">
        <v>1043371.8548</v>
      </c>
      <c r="O32" s="68">
        <v>42633156.320200004</v>
      </c>
      <c r="P32" s="68">
        <v>26825</v>
      </c>
      <c r="Q32" s="68">
        <v>25982</v>
      </c>
      <c r="R32" s="69">
        <v>3.2445539219459598</v>
      </c>
      <c r="S32" s="68">
        <v>4.7601490438024197</v>
      </c>
      <c r="T32" s="68">
        <v>4.8993409745208201</v>
      </c>
      <c r="U32" s="70">
        <v>-2.9241086662952802</v>
      </c>
    </row>
    <row r="33" spans="1:21" ht="12" thickBot="1" x14ac:dyDescent="0.2">
      <c r="A33" s="53"/>
      <c r="B33" s="42" t="s">
        <v>31</v>
      </c>
      <c r="C33" s="43"/>
      <c r="D33" s="71"/>
      <c r="E33" s="71"/>
      <c r="F33" s="71"/>
      <c r="G33" s="68">
        <v>29.316299999999998</v>
      </c>
      <c r="H33" s="71"/>
      <c r="I33" s="71"/>
      <c r="J33" s="71"/>
      <c r="K33" s="68">
        <v>5.7760999999999996</v>
      </c>
      <c r="L33" s="69">
        <v>19.702690994429702</v>
      </c>
      <c r="M33" s="71"/>
      <c r="N33" s="68">
        <v>14.923500000000001</v>
      </c>
      <c r="O33" s="68">
        <v>4961.1427000000003</v>
      </c>
      <c r="P33" s="71"/>
      <c r="Q33" s="71"/>
      <c r="R33" s="71"/>
      <c r="S33" s="71"/>
      <c r="T33" s="71"/>
      <c r="U33" s="72"/>
    </row>
    <row r="34" spans="1:21" ht="12" thickBot="1" x14ac:dyDescent="0.2">
      <c r="A34" s="53"/>
      <c r="B34" s="42" t="s">
        <v>36</v>
      </c>
      <c r="C34" s="43"/>
      <c r="D34" s="71"/>
      <c r="E34" s="71"/>
      <c r="F34" s="71"/>
      <c r="G34" s="71"/>
      <c r="H34" s="71"/>
      <c r="I34" s="71"/>
      <c r="J34" s="71"/>
      <c r="K34" s="71"/>
      <c r="L34" s="71"/>
      <c r="M34" s="71"/>
      <c r="N34" s="71"/>
      <c r="O34" s="68">
        <v>10</v>
      </c>
      <c r="P34" s="71"/>
      <c r="Q34" s="71"/>
      <c r="R34" s="71"/>
      <c r="S34" s="71"/>
      <c r="T34" s="71"/>
      <c r="U34" s="72"/>
    </row>
    <row r="35" spans="1:21" ht="12" thickBot="1" x14ac:dyDescent="0.2">
      <c r="A35" s="53"/>
      <c r="B35" s="42" t="s">
        <v>32</v>
      </c>
      <c r="C35" s="43"/>
      <c r="D35" s="68">
        <v>213363.38959999999</v>
      </c>
      <c r="E35" s="68">
        <v>149398.6819</v>
      </c>
      <c r="F35" s="69">
        <v>142.81477378951399</v>
      </c>
      <c r="G35" s="68">
        <v>169813.48050000001</v>
      </c>
      <c r="H35" s="69">
        <v>25.645731405876202</v>
      </c>
      <c r="I35" s="68">
        <v>10790.2484</v>
      </c>
      <c r="J35" s="69">
        <v>5.05721643259833</v>
      </c>
      <c r="K35" s="68">
        <v>20956.7798</v>
      </c>
      <c r="L35" s="69">
        <v>12.3410578113673</v>
      </c>
      <c r="M35" s="69">
        <v>-0.48511896851633701</v>
      </c>
      <c r="N35" s="68">
        <v>2159691.9942999999</v>
      </c>
      <c r="O35" s="68">
        <v>48729729.858599998</v>
      </c>
      <c r="P35" s="68">
        <v>14444</v>
      </c>
      <c r="Q35" s="68">
        <v>14830</v>
      </c>
      <c r="R35" s="69">
        <v>-2.6028320971004701</v>
      </c>
      <c r="S35" s="68">
        <v>14.7717661035724</v>
      </c>
      <c r="T35" s="68">
        <v>15.910168111935301</v>
      </c>
      <c r="U35" s="70">
        <v>-7.7066073235991501</v>
      </c>
    </row>
    <row r="36" spans="1:21" ht="12" thickBot="1" x14ac:dyDescent="0.2">
      <c r="A36" s="53"/>
      <c r="B36" s="42" t="s">
        <v>37</v>
      </c>
      <c r="C36" s="43"/>
      <c r="D36" s="71"/>
      <c r="E36" s="68">
        <v>985916.43680000002</v>
      </c>
      <c r="F36" s="71"/>
      <c r="G36" s="71"/>
      <c r="H36" s="71"/>
      <c r="I36" s="71"/>
      <c r="J36" s="71"/>
      <c r="K36" s="71"/>
      <c r="L36" s="71"/>
      <c r="M36" s="71"/>
      <c r="N36" s="71"/>
      <c r="O36" s="71"/>
      <c r="P36" s="71"/>
      <c r="Q36" s="71"/>
      <c r="R36" s="71"/>
      <c r="S36" s="71"/>
      <c r="T36" s="71"/>
      <c r="U36" s="72"/>
    </row>
    <row r="37" spans="1:21" ht="12" thickBot="1" x14ac:dyDescent="0.2">
      <c r="A37" s="53"/>
      <c r="B37" s="42" t="s">
        <v>38</v>
      </c>
      <c r="C37" s="43"/>
      <c r="D37" s="71"/>
      <c r="E37" s="68">
        <v>507855.39569999999</v>
      </c>
      <c r="F37" s="71"/>
      <c r="G37" s="71"/>
      <c r="H37" s="71"/>
      <c r="I37" s="71"/>
      <c r="J37" s="71"/>
      <c r="K37" s="71"/>
      <c r="L37" s="71"/>
      <c r="M37" s="71"/>
      <c r="N37" s="71"/>
      <c r="O37" s="71"/>
      <c r="P37" s="71"/>
      <c r="Q37" s="71"/>
      <c r="R37" s="71"/>
      <c r="S37" s="71"/>
      <c r="T37" s="71"/>
      <c r="U37" s="72"/>
    </row>
    <row r="38" spans="1:21" ht="12" thickBot="1" x14ac:dyDescent="0.2">
      <c r="A38" s="53"/>
      <c r="B38" s="42" t="s">
        <v>39</v>
      </c>
      <c r="C38" s="43"/>
      <c r="D38" s="71"/>
      <c r="E38" s="68">
        <v>451291.56410000002</v>
      </c>
      <c r="F38" s="71"/>
      <c r="G38" s="71"/>
      <c r="H38" s="71"/>
      <c r="I38" s="71"/>
      <c r="J38" s="71"/>
      <c r="K38" s="71"/>
      <c r="L38" s="71"/>
      <c r="M38" s="71"/>
      <c r="N38" s="71"/>
      <c r="O38" s="71"/>
      <c r="P38" s="71"/>
      <c r="Q38" s="71"/>
      <c r="R38" s="71"/>
      <c r="S38" s="71"/>
      <c r="T38" s="71"/>
      <c r="U38" s="72"/>
    </row>
    <row r="39" spans="1:21" ht="12" customHeight="1" thickBot="1" x14ac:dyDescent="0.2">
      <c r="A39" s="53"/>
      <c r="B39" s="42" t="s">
        <v>33</v>
      </c>
      <c r="C39" s="43"/>
      <c r="D39" s="68">
        <v>338471.79509999999</v>
      </c>
      <c r="E39" s="68">
        <v>480079.99939999997</v>
      </c>
      <c r="F39" s="69">
        <v>70.503206866151302</v>
      </c>
      <c r="G39" s="68">
        <v>415612.39500000002</v>
      </c>
      <c r="H39" s="69">
        <v>-18.560707242622101</v>
      </c>
      <c r="I39" s="68">
        <v>22603.325400000002</v>
      </c>
      <c r="J39" s="69">
        <v>6.6780528620773101</v>
      </c>
      <c r="K39" s="68">
        <v>24348.946400000001</v>
      </c>
      <c r="L39" s="69">
        <v>5.8585707964749201</v>
      </c>
      <c r="M39" s="69">
        <v>-7.1691849467458005E-2</v>
      </c>
      <c r="N39" s="68">
        <v>3487741.9026000001</v>
      </c>
      <c r="O39" s="68">
        <v>81957767.878199995</v>
      </c>
      <c r="P39" s="68">
        <v>510</v>
      </c>
      <c r="Q39" s="68">
        <v>455</v>
      </c>
      <c r="R39" s="69">
        <v>12.0879120879121</v>
      </c>
      <c r="S39" s="68">
        <v>663.67018647058796</v>
      </c>
      <c r="T39" s="68">
        <v>722.61669912087905</v>
      </c>
      <c r="U39" s="70">
        <v>-8.8818985471940106</v>
      </c>
    </row>
    <row r="40" spans="1:21" ht="12" thickBot="1" x14ac:dyDescent="0.2">
      <c r="A40" s="53"/>
      <c r="B40" s="42" t="s">
        <v>34</v>
      </c>
      <c r="C40" s="43"/>
      <c r="D40" s="68">
        <v>606368.41090000002</v>
      </c>
      <c r="E40" s="68">
        <v>444766.23989999999</v>
      </c>
      <c r="F40" s="69">
        <v>136.33418108270399</v>
      </c>
      <c r="G40" s="68">
        <v>883988.88749999995</v>
      </c>
      <c r="H40" s="69">
        <v>-31.405426077824998</v>
      </c>
      <c r="I40" s="68">
        <v>31154.381799999999</v>
      </c>
      <c r="J40" s="69">
        <v>5.1378635891931204</v>
      </c>
      <c r="K40" s="68">
        <v>51137.122000000003</v>
      </c>
      <c r="L40" s="69">
        <v>5.7848150268744201</v>
      </c>
      <c r="M40" s="69">
        <v>-0.39076779096015601</v>
      </c>
      <c r="N40" s="68">
        <v>5077704.5758999996</v>
      </c>
      <c r="O40" s="68">
        <v>154249304.8723</v>
      </c>
      <c r="P40" s="68">
        <v>2664</v>
      </c>
      <c r="Q40" s="68">
        <v>2602</v>
      </c>
      <c r="R40" s="69">
        <v>2.3827824750192201</v>
      </c>
      <c r="S40" s="68">
        <v>227.61576985735701</v>
      </c>
      <c r="T40" s="68">
        <v>228.06256302844</v>
      </c>
      <c r="U40" s="70">
        <v>-0.196292713533119</v>
      </c>
    </row>
    <row r="41" spans="1:21" ht="12" thickBot="1" x14ac:dyDescent="0.2">
      <c r="A41" s="53"/>
      <c r="B41" s="42" t="s">
        <v>40</v>
      </c>
      <c r="C41" s="43"/>
      <c r="D41" s="71"/>
      <c r="E41" s="68">
        <v>425840.63510000001</v>
      </c>
      <c r="F41" s="71"/>
      <c r="G41" s="71"/>
      <c r="H41" s="71"/>
      <c r="I41" s="71"/>
      <c r="J41" s="71"/>
      <c r="K41" s="71"/>
      <c r="L41" s="71"/>
      <c r="M41" s="71"/>
      <c r="N41" s="71"/>
      <c r="O41" s="71"/>
      <c r="P41" s="71"/>
      <c r="Q41" s="71"/>
      <c r="R41" s="71"/>
      <c r="S41" s="71"/>
      <c r="T41" s="71"/>
      <c r="U41" s="72"/>
    </row>
    <row r="42" spans="1:21" ht="12" thickBot="1" x14ac:dyDescent="0.2">
      <c r="A42" s="53"/>
      <c r="B42" s="42" t="s">
        <v>41</v>
      </c>
      <c r="C42" s="43"/>
      <c r="D42" s="71"/>
      <c r="E42" s="68">
        <v>185188.41949999999</v>
      </c>
      <c r="F42" s="71"/>
      <c r="G42" s="71"/>
      <c r="H42" s="71"/>
      <c r="I42" s="71"/>
      <c r="J42" s="71"/>
      <c r="K42" s="71"/>
      <c r="L42" s="71"/>
      <c r="M42" s="71"/>
      <c r="N42" s="71"/>
      <c r="O42" s="71"/>
      <c r="P42" s="71"/>
      <c r="Q42" s="71"/>
      <c r="R42" s="71"/>
      <c r="S42" s="71"/>
      <c r="T42" s="71"/>
      <c r="U42" s="72"/>
    </row>
    <row r="43" spans="1:21" ht="12" thickBot="1" x14ac:dyDescent="0.2">
      <c r="A43" s="53"/>
      <c r="B43" s="42" t="s">
        <v>71</v>
      </c>
      <c r="C43" s="43"/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1"/>
      <c r="O43" s="68">
        <v>170.9402</v>
      </c>
      <c r="P43" s="71"/>
      <c r="Q43" s="71"/>
      <c r="R43" s="71"/>
      <c r="S43" s="71"/>
      <c r="T43" s="71"/>
      <c r="U43" s="72"/>
    </row>
    <row r="44" spans="1:21" ht="12" thickBot="1" x14ac:dyDescent="0.2">
      <c r="A44" s="54"/>
      <c r="B44" s="42" t="s">
        <v>35</v>
      </c>
      <c r="C44" s="43"/>
      <c r="D44" s="73">
        <v>9098.1465000000007</v>
      </c>
      <c r="E44" s="74"/>
      <c r="F44" s="74"/>
      <c r="G44" s="73">
        <v>65416.593000000001</v>
      </c>
      <c r="H44" s="75">
        <v>-86.091989688304295</v>
      </c>
      <c r="I44" s="73">
        <v>929.28980000000001</v>
      </c>
      <c r="J44" s="75">
        <v>10.2140562366192</v>
      </c>
      <c r="K44" s="73">
        <v>8485.0468999999994</v>
      </c>
      <c r="L44" s="75">
        <v>12.9707869378034</v>
      </c>
      <c r="M44" s="75">
        <v>-0.89047912039236898</v>
      </c>
      <c r="N44" s="73">
        <v>203518.76389999999</v>
      </c>
      <c r="O44" s="73">
        <v>9714429.1168000009</v>
      </c>
      <c r="P44" s="73">
        <v>29</v>
      </c>
      <c r="Q44" s="73">
        <v>36</v>
      </c>
      <c r="R44" s="75">
        <v>-19.4444444444444</v>
      </c>
      <c r="S44" s="73">
        <v>313.72918965517198</v>
      </c>
      <c r="T44" s="73">
        <v>505.948958333333</v>
      </c>
      <c r="U44" s="76">
        <v>-61.269328776654298</v>
      </c>
    </row>
  </sheetData>
  <mergeCells count="42">
    <mergeCell ref="B18:C18"/>
    <mergeCell ref="A1:U4"/>
    <mergeCell ref="W1:W4"/>
    <mergeCell ref="B6:C6"/>
    <mergeCell ref="A7:C7"/>
    <mergeCell ref="A8:A44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29:C29"/>
    <mergeCell ref="B30:C30"/>
    <mergeCell ref="B19:C19"/>
    <mergeCell ref="B20:C20"/>
    <mergeCell ref="B21:C21"/>
    <mergeCell ref="B22:C22"/>
    <mergeCell ref="B23:C23"/>
    <mergeCell ref="B24:C24"/>
    <mergeCell ref="B43:C43"/>
    <mergeCell ref="B44:C44"/>
    <mergeCell ref="B37:C37"/>
    <mergeCell ref="B38:C38"/>
    <mergeCell ref="B39:C39"/>
    <mergeCell ref="B40:C40"/>
    <mergeCell ref="B41:C41"/>
    <mergeCell ref="B42:C42"/>
    <mergeCell ref="B36:C36"/>
    <mergeCell ref="B31:C31"/>
    <mergeCell ref="B32:C32"/>
    <mergeCell ref="B33:C33"/>
    <mergeCell ref="B34:C34"/>
    <mergeCell ref="B35:C35"/>
    <mergeCell ref="B25:C25"/>
    <mergeCell ref="B26:C26"/>
    <mergeCell ref="B27:C27"/>
    <mergeCell ref="B28:C28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63"/>
  <sheetViews>
    <sheetView topLeftCell="A16" workbookViewId="0">
      <selection sqref="A1:H30"/>
    </sheetView>
  </sheetViews>
  <sheetFormatPr defaultRowHeight="13.5" x14ac:dyDescent="0.1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 x14ac:dyDescent="0.2">
      <c r="A1" s="30" t="s">
        <v>64</v>
      </c>
      <c r="B1" s="31" t="s">
        <v>65</v>
      </c>
      <c r="C1" s="30" t="s">
        <v>66</v>
      </c>
      <c r="D1" s="30" t="s">
        <v>67</v>
      </c>
      <c r="E1" s="30" t="s">
        <v>68</v>
      </c>
      <c r="F1" s="30" t="s">
        <v>69</v>
      </c>
      <c r="G1" s="30" t="s">
        <v>68</v>
      </c>
      <c r="H1" s="30" t="s">
        <v>70</v>
      </c>
    </row>
    <row r="2" spans="1:8" ht="14.25" x14ac:dyDescent="0.2">
      <c r="A2" s="32">
        <v>1</v>
      </c>
      <c r="B2" s="33">
        <v>12</v>
      </c>
      <c r="C2" s="32">
        <v>90344</v>
      </c>
      <c r="D2" s="32">
        <v>794788.41666837595</v>
      </c>
      <c r="E2" s="32">
        <v>593358.886788034</v>
      </c>
      <c r="F2" s="32">
        <v>201429.52988034199</v>
      </c>
      <c r="G2" s="32">
        <v>593358.886788034</v>
      </c>
      <c r="H2" s="32">
        <v>0.25343792845484803</v>
      </c>
    </row>
    <row r="3" spans="1:8" ht="14.25" x14ac:dyDescent="0.2">
      <c r="A3" s="32">
        <v>2</v>
      </c>
      <c r="B3" s="33">
        <v>13</v>
      </c>
      <c r="C3" s="32">
        <v>11875.072</v>
      </c>
      <c r="D3" s="32">
        <v>116302.889495764</v>
      </c>
      <c r="E3" s="32">
        <v>91016.008654012607</v>
      </c>
      <c r="F3" s="32">
        <v>25286.880841751801</v>
      </c>
      <c r="G3" s="32">
        <v>91016.008654012607</v>
      </c>
      <c r="H3" s="32">
        <v>0.217422636285169</v>
      </c>
    </row>
    <row r="4" spans="1:8" ht="14.25" x14ac:dyDescent="0.2">
      <c r="A4" s="32">
        <v>3</v>
      </c>
      <c r="B4" s="33">
        <v>14</v>
      </c>
      <c r="C4" s="32">
        <v>124559</v>
      </c>
      <c r="D4" s="32">
        <v>187555.006333333</v>
      </c>
      <c r="E4" s="32">
        <v>143125.74538376101</v>
      </c>
      <c r="F4" s="32">
        <v>44429.260949572599</v>
      </c>
      <c r="G4" s="32">
        <v>143125.74538376101</v>
      </c>
      <c r="H4" s="32">
        <v>0.23688656367087599</v>
      </c>
    </row>
    <row r="5" spans="1:8" ht="14.25" x14ac:dyDescent="0.2">
      <c r="A5" s="32">
        <v>4</v>
      </c>
      <c r="B5" s="33">
        <v>15</v>
      </c>
      <c r="C5" s="32">
        <v>5524</v>
      </c>
      <c r="D5" s="32">
        <v>75981.159396581206</v>
      </c>
      <c r="E5" s="32">
        <v>63750.885642734997</v>
      </c>
      <c r="F5" s="32">
        <v>12230.273753846201</v>
      </c>
      <c r="G5" s="32">
        <v>63750.885642734997</v>
      </c>
      <c r="H5" s="32">
        <v>0.16096455820068001</v>
      </c>
    </row>
    <row r="6" spans="1:8" ht="14.25" x14ac:dyDescent="0.2">
      <c r="A6" s="32">
        <v>5</v>
      </c>
      <c r="B6" s="33">
        <v>16</v>
      </c>
      <c r="C6" s="32">
        <v>8036</v>
      </c>
      <c r="D6" s="32">
        <v>333299.76096153801</v>
      </c>
      <c r="E6" s="32">
        <v>293165.12031196599</v>
      </c>
      <c r="F6" s="32">
        <v>40134.640649572597</v>
      </c>
      <c r="G6" s="32">
        <v>293165.12031196599</v>
      </c>
      <c r="H6" s="32">
        <v>0.12041604990591</v>
      </c>
    </row>
    <row r="7" spans="1:8" ht="14.25" x14ac:dyDescent="0.2">
      <c r="A7" s="32">
        <v>6</v>
      </c>
      <c r="B7" s="33">
        <v>17</v>
      </c>
      <c r="C7" s="32">
        <v>22955</v>
      </c>
      <c r="D7" s="32">
        <v>447696.97799059801</v>
      </c>
      <c r="E7" s="32">
        <v>320662.14059572603</v>
      </c>
      <c r="F7" s="32">
        <v>127034.837394872</v>
      </c>
      <c r="G7" s="32">
        <v>320662.14059572603</v>
      </c>
      <c r="H7" s="32">
        <v>0.2837518313504</v>
      </c>
    </row>
    <row r="8" spans="1:8" ht="14.25" x14ac:dyDescent="0.2">
      <c r="A8" s="32">
        <v>7</v>
      </c>
      <c r="B8" s="33">
        <v>18</v>
      </c>
      <c r="C8" s="32">
        <v>61438</v>
      </c>
      <c r="D8" s="32">
        <v>145653.60203076899</v>
      </c>
      <c r="E8" s="32">
        <v>118345.90586837599</v>
      </c>
      <c r="F8" s="32">
        <v>27307.6961623932</v>
      </c>
      <c r="G8" s="32">
        <v>118345.90586837599</v>
      </c>
      <c r="H8" s="32">
        <v>0.18748383686813599</v>
      </c>
    </row>
    <row r="9" spans="1:8" ht="14.25" x14ac:dyDescent="0.2">
      <c r="A9" s="32">
        <v>8</v>
      </c>
      <c r="B9" s="33">
        <v>19</v>
      </c>
      <c r="C9" s="32">
        <v>19385</v>
      </c>
      <c r="D9" s="32">
        <v>83771.705022222202</v>
      </c>
      <c r="E9" s="32">
        <v>69155.542217094</v>
      </c>
      <c r="F9" s="32">
        <v>14616.1628051282</v>
      </c>
      <c r="G9" s="32">
        <v>69155.542217094</v>
      </c>
      <c r="H9" s="32">
        <v>0.174476128917884</v>
      </c>
    </row>
    <row r="10" spans="1:8" ht="14.25" x14ac:dyDescent="0.2">
      <c r="A10" s="32">
        <v>9</v>
      </c>
      <c r="B10" s="33">
        <v>21</v>
      </c>
      <c r="C10" s="32">
        <v>354235</v>
      </c>
      <c r="D10" s="32">
        <v>1431217.16517778</v>
      </c>
      <c r="E10" s="32">
        <v>1387192.70218889</v>
      </c>
      <c r="F10" s="32">
        <v>44024.462988888903</v>
      </c>
      <c r="G10" s="32">
        <v>1387192.70218889</v>
      </c>
      <c r="H10" s="37">
        <v>3.0760155803064598E-2</v>
      </c>
    </row>
    <row r="11" spans="1:8" ht="14.25" x14ac:dyDescent="0.2">
      <c r="A11" s="32">
        <v>10</v>
      </c>
      <c r="B11" s="33">
        <v>22</v>
      </c>
      <c r="C11" s="32">
        <v>55543</v>
      </c>
      <c r="D11" s="32">
        <v>734078.66429914499</v>
      </c>
      <c r="E11" s="32">
        <v>745498.88453247899</v>
      </c>
      <c r="F11" s="32">
        <v>-11420.220233333301</v>
      </c>
      <c r="G11" s="32">
        <v>745498.88453247899</v>
      </c>
      <c r="H11" s="32">
        <v>-1.5557215852658899E-2</v>
      </c>
    </row>
    <row r="12" spans="1:8" ht="14.25" x14ac:dyDescent="0.2">
      <c r="A12" s="32">
        <v>11</v>
      </c>
      <c r="B12" s="33">
        <v>23</v>
      </c>
      <c r="C12" s="32">
        <v>262948.28999999998</v>
      </c>
      <c r="D12" s="32">
        <v>2077611.5104888901</v>
      </c>
      <c r="E12" s="32">
        <v>1789364.5439162401</v>
      </c>
      <c r="F12" s="32">
        <v>288246.96657265001</v>
      </c>
      <c r="G12" s="32">
        <v>1789364.5439162401</v>
      </c>
      <c r="H12" s="32">
        <v>0.13873958876210801</v>
      </c>
    </row>
    <row r="13" spans="1:8" ht="14.25" x14ac:dyDescent="0.2">
      <c r="A13" s="32">
        <v>12</v>
      </c>
      <c r="B13" s="33">
        <v>24</v>
      </c>
      <c r="C13" s="32">
        <v>27504.858</v>
      </c>
      <c r="D13" s="32">
        <v>711061.44829914498</v>
      </c>
      <c r="E13" s="32">
        <v>670789.83075897396</v>
      </c>
      <c r="F13" s="32">
        <v>40271.617540170897</v>
      </c>
      <c r="G13" s="32">
        <v>670789.83075897396</v>
      </c>
      <c r="H13" s="32">
        <v>5.6635917523725099E-2</v>
      </c>
    </row>
    <row r="14" spans="1:8" ht="14.25" x14ac:dyDescent="0.2">
      <c r="A14" s="32">
        <v>13</v>
      </c>
      <c r="B14" s="33">
        <v>25</v>
      </c>
      <c r="C14" s="32">
        <v>103821</v>
      </c>
      <c r="D14" s="32">
        <v>1289619.9494</v>
      </c>
      <c r="E14" s="32">
        <v>1223785.2507</v>
      </c>
      <c r="F14" s="32">
        <v>65834.698699999994</v>
      </c>
      <c r="G14" s="32">
        <v>1223785.2507</v>
      </c>
      <c r="H14" s="32">
        <v>5.1049690050646197E-2</v>
      </c>
    </row>
    <row r="15" spans="1:8" ht="14.25" x14ac:dyDescent="0.2">
      <c r="A15" s="32">
        <v>14</v>
      </c>
      <c r="B15" s="33">
        <v>26</v>
      </c>
      <c r="C15" s="32">
        <v>75925</v>
      </c>
      <c r="D15" s="32">
        <v>420486.972836525</v>
      </c>
      <c r="E15" s="32">
        <v>394473.79335239402</v>
      </c>
      <c r="F15" s="32">
        <v>26013.179484131299</v>
      </c>
      <c r="G15" s="32">
        <v>394473.79335239402</v>
      </c>
      <c r="H15" s="32">
        <v>6.1864412370855E-2</v>
      </c>
    </row>
    <row r="16" spans="1:8" ht="14.25" x14ac:dyDescent="0.2">
      <c r="A16" s="32">
        <v>15</v>
      </c>
      <c r="B16" s="33">
        <v>27</v>
      </c>
      <c r="C16" s="32">
        <v>200301.144</v>
      </c>
      <c r="D16" s="32">
        <v>1412343.20666667</v>
      </c>
      <c r="E16" s="32">
        <v>1287614.3322000001</v>
      </c>
      <c r="F16" s="32">
        <v>124728.874466667</v>
      </c>
      <c r="G16" s="32">
        <v>1287614.3322000001</v>
      </c>
      <c r="H16" s="32">
        <v>8.8313431096570902E-2</v>
      </c>
    </row>
    <row r="17" spans="1:8" ht="14.25" x14ac:dyDescent="0.2">
      <c r="A17" s="32">
        <v>16</v>
      </c>
      <c r="B17" s="33">
        <v>29</v>
      </c>
      <c r="C17" s="32">
        <v>296013</v>
      </c>
      <c r="D17" s="32">
        <v>3745298.6181111098</v>
      </c>
      <c r="E17" s="32">
        <v>3602411.8924700902</v>
      </c>
      <c r="F17" s="32">
        <v>142886.72564102599</v>
      </c>
      <c r="G17" s="32">
        <v>3602411.8924700902</v>
      </c>
      <c r="H17" s="32">
        <v>3.8150956762184302E-2</v>
      </c>
    </row>
    <row r="18" spans="1:8" ht="14.25" x14ac:dyDescent="0.2">
      <c r="A18" s="32">
        <v>17</v>
      </c>
      <c r="B18" s="33">
        <v>31</v>
      </c>
      <c r="C18" s="32">
        <v>38095.328999999998</v>
      </c>
      <c r="D18" s="32">
        <v>282303.513046615</v>
      </c>
      <c r="E18" s="32">
        <v>231964.07833875401</v>
      </c>
      <c r="F18" s="32">
        <v>50339.434707861001</v>
      </c>
      <c r="G18" s="32">
        <v>231964.07833875401</v>
      </c>
      <c r="H18" s="32">
        <v>0.17831671368378901</v>
      </c>
    </row>
    <row r="19" spans="1:8" ht="14.25" x14ac:dyDescent="0.2">
      <c r="A19" s="32">
        <v>18</v>
      </c>
      <c r="B19" s="33">
        <v>32</v>
      </c>
      <c r="C19" s="32">
        <v>20594.502</v>
      </c>
      <c r="D19" s="32">
        <v>341643.25785809697</v>
      </c>
      <c r="E19" s="32">
        <v>318085.111882222</v>
      </c>
      <c r="F19" s="32">
        <v>23558.145975874599</v>
      </c>
      <c r="G19" s="32">
        <v>318085.111882222</v>
      </c>
      <c r="H19" s="32">
        <v>6.8955395530327201E-2</v>
      </c>
    </row>
    <row r="20" spans="1:8" ht="14.25" x14ac:dyDescent="0.2">
      <c r="A20" s="32">
        <v>19</v>
      </c>
      <c r="B20" s="33">
        <v>33</v>
      </c>
      <c r="C20" s="32">
        <v>58214.675999999999</v>
      </c>
      <c r="D20" s="32">
        <v>667369.63701654202</v>
      </c>
      <c r="E20" s="32">
        <v>551140.90363800002</v>
      </c>
      <c r="F20" s="32">
        <v>116228.73337854201</v>
      </c>
      <c r="G20" s="32">
        <v>551140.90363800002</v>
      </c>
      <c r="H20" s="32">
        <v>0.17415945666653199</v>
      </c>
    </row>
    <row r="21" spans="1:8" ht="14.25" x14ac:dyDescent="0.2">
      <c r="A21" s="32">
        <v>20</v>
      </c>
      <c r="B21" s="33">
        <v>34</v>
      </c>
      <c r="C21" s="32">
        <v>48975.381999999998</v>
      </c>
      <c r="D21" s="32">
        <v>265002.83707400301</v>
      </c>
      <c r="E21" s="32">
        <v>134231.13969729</v>
      </c>
      <c r="F21" s="32">
        <v>130771.697376713</v>
      </c>
      <c r="G21" s="32">
        <v>134231.13969729</v>
      </c>
      <c r="H21" s="32">
        <v>0.493472820218127</v>
      </c>
    </row>
    <row r="22" spans="1:8" ht="14.25" x14ac:dyDescent="0.2">
      <c r="A22" s="32">
        <v>21</v>
      </c>
      <c r="B22" s="33">
        <v>35</v>
      </c>
      <c r="C22" s="32">
        <v>41375.373</v>
      </c>
      <c r="D22" s="32">
        <v>1031690.56954956</v>
      </c>
      <c r="E22" s="32">
        <v>983512.69756106206</v>
      </c>
      <c r="F22" s="32">
        <v>48177.871988495601</v>
      </c>
      <c r="G22" s="32">
        <v>983512.69756106206</v>
      </c>
      <c r="H22" s="32">
        <v>4.6697986208723702E-2</v>
      </c>
    </row>
    <row r="23" spans="1:8" ht="14.25" x14ac:dyDescent="0.2">
      <c r="A23" s="32">
        <v>22</v>
      </c>
      <c r="B23" s="33">
        <v>36</v>
      </c>
      <c r="C23" s="32">
        <v>163722.00899999999</v>
      </c>
      <c r="D23" s="32">
        <v>727242.47667079605</v>
      </c>
      <c r="E23" s="32">
        <v>642637.91528097005</v>
      </c>
      <c r="F23" s="32">
        <v>84604.561389826602</v>
      </c>
      <c r="G23" s="32">
        <v>642637.91528097005</v>
      </c>
      <c r="H23" s="32">
        <v>0.116336110862409</v>
      </c>
    </row>
    <row r="24" spans="1:8" ht="14.25" x14ac:dyDescent="0.2">
      <c r="A24" s="32">
        <v>23</v>
      </c>
      <c r="B24" s="33">
        <v>37</v>
      </c>
      <c r="C24" s="32">
        <v>152872.38699999999</v>
      </c>
      <c r="D24" s="32">
        <v>1239483.23380531</v>
      </c>
      <c r="E24" s="32">
        <v>1106802.2657709999</v>
      </c>
      <c r="F24" s="32">
        <v>132680.96803430899</v>
      </c>
      <c r="G24" s="32">
        <v>1106802.2657709999</v>
      </c>
      <c r="H24" s="32">
        <v>0.107045391511242</v>
      </c>
    </row>
    <row r="25" spans="1:8" ht="14.25" x14ac:dyDescent="0.2">
      <c r="A25" s="32">
        <v>24</v>
      </c>
      <c r="B25" s="33">
        <v>38</v>
      </c>
      <c r="C25" s="32">
        <v>244940.65900000001</v>
      </c>
      <c r="D25" s="32">
        <v>1116850.5682000001</v>
      </c>
      <c r="E25" s="32">
        <v>1140635.8362</v>
      </c>
      <c r="F25" s="32">
        <v>-23785.268</v>
      </c>
      <c r="G25" s="32">
        <v>1140635.8362</v>
      </c>
      <c r="H25" s="32">
        <v>-2.1296732684959001E-2</v>
      </c>
    </row>
    <row r="26" spans="1:8" ht="14.25" x14ac:dyDescent="0.2">
      <c r="A26" s="32">
        <v>25</v>
      </c>
      <c r="B26" s="33">
        <v>39</v>
      </c>
      <c r="C26" s="32">
        <v>87907.236999999994</v>
      </c>
      <c r="D26" s="32">
        <v>127690.915037728</v>
      </c>
      <c r="E26" s="32">
        <v>94386.153958385505</v>
      </c>
      <c r="F26" s="32">
        <v>33304.761079342403</v>
      </c>
      <c r="G26" s="32">
        <v>94386.153958385505</v>
      </c>
      <c r="H26" s="32">
        <v>0.26082326271608303</v>
      </c>
    </row>
    <row r="27" spans="1:8" ht="14.25" x14ac:dyDescent="0.2">
      <c r="A27" s="32">
        <v>26</v>
      </c>
      <c r="B27" s="33">
        <v>42</v>
      </c>
      <c r="C27" s="32">
        <v>12774.846</v>
      </c>
      <c r="D27" s="32">
        <v>213363.3885</v>
      </c>
      <c r="E27" s="32">
        <v>202573.12719999999</v>
      </c>
      <c r="F27" s="32">
        <v>10790.2613</v>
      </c>
      <c r="G27" s="32">
        <v>202573.12719999999</v>
      </c>
      <c r="H27" s="32">
        <v>5.0572225046941498E-2</v>
      </c>
    </row>
    <row r="28" spans="1:8" ht="14.25" x14ac:dyDescent="0.2">
      <c r="A28" s="32">
        <v>27</v>
      </c>
      <c r="B28" s="33">
        <v>75</v>
      </c>
      <c r="C28" s="32">
        <v>518</v>
      </c>
      <c r="D28" s="32">
        <v>338471.79487179499</v>
      </c>
      <c r="E28" s="32">
        <v>315868.47008547001</v>
      </c>
      <c r="F28" s="32">
        <v>22603.3247863248</v>
      </c>
      <c r="G28" s="32">
        <v>315868.47008547001</v>
      </c>
      <c r="H28" s="32">
        <v>6.6780526852721594E-2</v>
      </c>
    </row>
    <row r="29" spans="1:8" ht="14.25" x14ac:dyDescent="0.2">
      <c r="A29" s="32">
        <v>28</v>
      </c>
      <c r="B29" s="33">
        <v>76</v>
      </c>
      <c r="C29" s="32">
        <v>3236</v>
      </c>
      <c r="D29" s="32">
        <v>606368.400999145</v>
      </c>
      <c r="E29" s="32">
        <v>575214.02607948706</v>
      </c>
      <c r="F29" s="32">
        <v>31154.374919658101</v>
      </c>
      <c r="G29" s="32">
        <v>575214.02607948706</v>
      </c>
      <c r="H29" s="32">
        <v>5.1378625384046098E-2</v>
      </c>
    </row>
    <row r="30" spans="1:8" ht="14.25" x14ac:dyDescent="0.2">
      <c r="A30" s="32">
        <v>29</v>
      </c>
      <c r="B30" s="33">
        <v>99</v>
      </c>
      <c r="C30" s="32">
        <v>30</v>
      </c>
      <c r="D30" s="32">
        <v>9098.1468875274204</v>
      </c>
      <c r="E30" s="32">
        <v>8168.8565161485503</v>
      </c>
      <c r="F30" s="32">
        <v>929.29037137886701</v>
      </c>
      <c r="G30" s="32">
        <v>8168.8565161485503</v>
      </c>
      <c r="H30" s="32">
        <v>0.10214062081728099</v>
      </c>
    </row>
    <row r="31" spans="1:8" ht="14.25" x14ac:dyDescent="0.2">
      <c r="A31" s="32">
        <v>30</v>
      </c>
      <c r="B31" s="33">
        <v>40</v>
      </c>
      <c r="C31" s="32">
        <v>0</v>
      </c>
      <c r="D31" s="32">
        <v>0</v>
      </c>
      <c r="E31" s="32">
        <v>0</v>
      </c>
      <c r="F31" s="32">
        <v>0</v>
      </c>
      <c r="G31" s="32">
        <v>0</v>
      </c>
      <c r="H31" s="32">
        <v>0</v>
      </c>
    </row>
    <row r="32" spans="1:8" ht="14.25" x14ac:dyDescent="0.2">
      <c r="A32" s="32"/>
      <c r="B32" s="33"/>
      <c r="C32" s="32"/>
      <c r="D32" s="32"/>
      <c r="E32" s="32"/>
      <c r="F32" s="32"/>
      <c r="G32" s="32"/>
      <c r="H32" s="32"/>
    </row>
    <row r="33" spans="1:8" ht="14.25" x14ac:dyDescent="0.2">
      <c r="A33" s="32"/>
      <c r="B33" s="33"/>
      <c r="C33" s="32"/>
      <c r="D33" s="32"/>
      <c r="E33" s="32"/>
      <c r="F33" s="32"/>
      <c r="G33" s="32"/>
      <c r="H33" s="32"/>
    </row>
    <row r="34" spans="1:8" ht="14.25" x14ac:dyDescent="0.2">
      <c r="A34" s="32"/>
      <c r="B34" s="33"/>
      <c r="C34" s="32"/>
      <c r="D34" s="32"/>
      <c r="E34" s="32"/>
      <c r="F34" s="32"/>
      <c r="G34" s="32"/>
      <c r="H34" s="32"/>
    </row>
    <row r="35" spans="1:8" ht="14.25" x14ac:dyDescent="0.2">
      <c r="A35" s="32"/>
      <c r="B35" s="33"/>
      <c r="C35" s="32"/>
      <c r="D35" s="32"/>
      <c r="E35" s="32"/>
      <c r="F35" s="32"/>
      <c r="G35" s="32"/>
      <c r="H35" s="32"/>
    </row>
    <row r="36" spans="1:8" ht="14.25" x14ac:dyDescent="0.2">
      <c r="A36" s="32"/>
      <c r="B36" s="33"/>
      <c r="C36" s="32"/>
      <c r="D36" s="32"/>
      <c r="E36" s="32"/>
      <c r="F36" s="32"/>
      <c r="G36" s="32"/>
      <c r="H36" s="32"/>
    </row>
    <row r="37" spans="1:8" ht="14.25" x14ac:dyDescent="0.2">
      <c r="A37" s="32"/>
      <c r="B37" s="33"/>
      <c r="C37" s="32"/>
      <c r="D37" s="32"/>
      <c r="E37" s="32"/>
      <c r="F37" s="32"/>
      <c r="G37" s="32"/>
      <c r="H37" s="32"/>
    </row>
    <row r="38" spans="1:8" ht="14.25" x14ac:dyDescent="0.2">
      <c r="A38" s="32"/>
      <c r="B38" s="33"/>
      <c r="C38" s="32"/>
      <c r="D38" s="32"/>
      <c r="E38" s="32"/>
      <c r="F38" s="32"/>
      <c r="G38" s="32"/>
      <c r="H38" s="32"/>
    </row>
    <row r="39" spans="1:8" ht="14.25" x14ac:dyDescent="0.2">
      <c r="A39" s="32"/>
      <c r="B39" s="33"/>
      <c r="C39" s="32"/>
      <c r="D39" s="32"/>
      <c r="E39" s="32"/>
      <c r="F39" s="32"/>
      <c r="G39" s="32"/>
      <c r="H39" s="32"/>
    </row>
    <row r="40" spans="1:8" ht="14.25" x14ac:dyDescent="0.2">
      <c r="A40" s="32"/>
      <c r="B40" s="33"/>
      <c r="C40" s="32"/>
      <c r="D40" s="32"/>
      <c r="E40" s="32"/>
      <c r="F40" s="32"/>
      <c r="G40" s="32"/>
      <c r="H40" s="32"/>
    </row>
    <row r="41" spans="1:8" ht="14.25" x14ac:dyDescent="0.2">
      <c r="A41" s="32"/>
      <c r="B41" s="33"/>
      <c r="C41" s="32"/>
      <c r="D41" s="32"/>
      <c r="E41" s="32"/>
      <c r="F41" s="32"/>
      <c r="G41" s="32"/>
      <c r="H41" s="32"/>
    </row>
    <row r="42" spans="1:8" ht="14.25" x14ac:dyDescent="0.2">
      <c r="A42" s="32"/>
      <c r="B42" s="33"/>
      <c r="C42" s="32"/>
      <c r="D42" s="32"/>
      <c r="E42" s="32"/>
      <c r="F42" s="32"/>
      <c r="G42" s="32"/>
      <c r="H42" s="32"/>
    </row>
    <row r="43" spans="1:8" ht="14.25" x14ac:dyDescent="0.2">
      <c r="A43" s="32"/>
      <c r="B43" s="33"/>
      <c r="C43" s="33"/>
      <c r="D43" s="33"/>
      <c r="E43" s="33"/>
      <c r="F43" s="33"/>
      <c r="G43" s="33"/>
      <c r="H43" s="33"/>
    </row>
    <row r="44" spans="1:8" ht="14.25" x14ac:dyDescent="0.2">
      <c r="A44" s="32"/>
      <c r="B44" s="33"/>
      <c r="C44" s="33"/>
      <c r="D44" s="33"/>
      <c r="E44" s="33"/>
      <c r="F44" s="33"/>
      <c r="G44" s="33"/>
      <c r="H44" s="33"/>
    </row>
    <row r="45" spans="1:8" ht="14.25" x14ac:dyDescent="0.2">
      <c r="A45" s="32"/>
      <c r="B45" s="33"/>
      <c r="C45" s="32"/>
      <c r="D45" s="32"/>
      <c r="E45" s="32"/>
      <c r="F45" s="32"/>
      <c r="G45" s="32"/>
      <c r="H45" s="32"/>
    </row>
    <row r="46" spans="1:8" ht="14.25" x14ac:dyDescent="0.2">
      <c r="A46" s="32"/>
      <c r="B46" s="33"/>
      <c r="C46" s="32"/>
      <c r="D46" s="32"/>
      <c r="E46" s="32"/>
      <c r="F46" s="32"/>
      <c r="G46" s="32"/>
      <c r="H46" s="32"/>
    </row>
    <row r="47" spans="1:8" ht="14.25" x14ac:dyDescent="0.2">
      <c r="A47" s="32"/>
      <c r="B47" s="33"/>
      <c r="C47" s="32"/>
      <c r="D47" s="32"/>
      <c r="E47" s="32"/>
      <c r="F47" s="32"/>
      <c r="G47" s="32"/>
      <c r="H47" s="32"/>
    </row>
    <row r="48" spans="1:8" ht="14.25" x14ac:dyDescent="0.2">
      <c r="A48" s="32"/>
      <c r="B48" s="33"/>
      <c r="C48" s="32"/>
      <c r="D48" s="32"/>
      <c r="E48" s="32"/>
      <c r="F48" s="32"/>
      <c r="G48" s="32"/>
      <c r="H48" s="32"/>
    </row>
    <row r="49" spans="1:8" ht="14.25" x14ac:dyDescent="0.2">
      <c r="A49" s="32"/>
      <c r="B49" s="33"/>
      <c r="C49" s="32"/>
      <c r="D49" s="32"/>
      <c r="E49" s="32"/>
      <c r="F49" s="32"/>
      <c r="G49" s="32"/>
      <c r="H49" s="32"/>
    </row>
    <row r="50" spans="1:8" ht="14.25" x14ac:dyDescent="0.2">
      <c r="A50" s="32"/>
      <c r="B50" s="33"/>
      <c r="C50" s="32"/>
      <c r="D50" s="32"/>
      <c r="E50" s="32"/>
      <c r="F50" s="32"/>
      <c r="G50" s="32"/>
      <c r="H50" s="32"/>
    </row>
    <row r="51" spans="1:8" ht="14.25" x14ac:dyDescent="0.2">
      <c r="A51" s="32"/>
      <c r="B51" s="33"/>
      <c r="C51" s="32"/>
      <c r="D51" s="32"/>
      <c r="E51" s="32"/>
      <c r="F51" s="32"/>
      <c r="G51" s="32"/>
      <c r="H51" s="32"/>
    </row>
    <row r="52" spans="1:8" ht="14.25" x14ac:dyDescent="0.2">
      <c r="A52" s="32"/>
      <c r="B52" s="33"/>
      <c r="C52" s="32"/>
      <c r="D52" s="32"/>
      <c r="E52" s="32"/>
      <c r="F52" s="32"/>
      <c r="G52" s="32"/>
      <c r="H52" s="32"/>
    </row>
    <row r="53" spans="1:8" ht="14.25" x14ac:dyDescent="0.2">
      <c r="A53" s="32"/>
      <c r="B53" s="33"/>
      <c r="C53" s="32"/>
      <c r="D53" s="32"/>
      <c r="E53" s="32"/>
      <c r="F53" s="32"/>
      <c r="G53" s="32"/>
      <c r="H53" s="32"/>
    </row>
    <row r="54" spans="1:8" ht="14.25" x14ac:dyDescent="0.2">
      <c r="A54" s="32"/>
      <c r="B54" s="33"/>
      <c r="C54" s="32"/>
      <c r="D54" s="32"/>
      <c r="E54" s="32"/>
      <c r="F54" s="32"/>
      <c r="G54" s="32"/>
      <c r="H54" s="32"/>
    </row>
    <row r="55" spans="1:8" ht="14.25" x14ac:dyDescent="0.2">
      <c r="A55" s="32"/>
      <c r="B55" s="33"/>
      <c r="C55" s="32"/>
      <c r="D55" s="32"/>
      <c r="E55" s="32"/>
      <c r="F55" s="32"/>
      <c r="G55" s="32"/>
      <c r="H55" s="32"/>
    </row>
    <row r="56" spans="1:8" ht="14.25" x14ac:dyDescent="0.2">
      <c r="A56" s="32"/>
      <c r="B56" s="33"/>
      <c r="C56" s="32"/>
      <c r="D56" s="32"/>
      <c r="E56" s="32"/>
      <c r="F56" s="32"/>
      <c r="G56" s="32"/>
      <c r="H56" s="32"/>
    </row>
    <row r="57" spans="1:8" ht="14.25" x14ac:dyDescent="0.2">
      <c r="A57" s="32"/>
      <c r="B57" s="33"/>
      <c r="C57" s="32"/>
      <c r="D57" s="32"/>
      <c r="E57" s="32"/>
      <c r="F57" s="32"/>
      <c r="G57" s="32"/>
      <c r="H57" s="32"/>
    </row>
    <row r="58" spans="1:8" ht="14.25" x14ac:dyDescent="0.2">
      <c r="A58" s="32"/>
      <c r="B58" s="33"/>
      <c r="C58" s="32"/>
      <c r="D58" s="32"/>
      <c r="E58" s="32"/>
      <c r="F58" s="32"/>
      <c r="G58" s="32"/>
      <c r="H58" s="32"/>
    </row>
    <row r="59" spans="1:8" ht="14.25" x14ac:dyDescent="0.2">
      <c r="A59" s="32"/>
      <c r="B59" s="33"/>
      <c r="C59" s="32"/>
      <c r="D59" s="32"/>
      <c r="E59" s="32"/>
      <c r="F59" s="32"/>
      <c r="G59" s="32"/>
      <c r="H59" s="32"/>
    </row>
    <row r="60" spans="1:8" ht="14.25" x14ac:dyDescent="0.2">
      <c r="A60" s="32"/>
      <c r="B60" s="33"/>
      <c r="C60" s="32"/>
      <c r="D60" s="32"/>
      <c r="E60" s="32"/>
      <c r="F60" s="32"/>
      <c r="G60" s="32"/>
      <c r="H60" s="32"/>
    </row>
    <row r="61" spans="1:8" ht="14.25" x14ac:dyDescent="0.2">
      <c r="A61" s="32"/>
      <c r="B61" s="33"/>
      <c r="C61" s="32"/>
      <c r="D61" s="32"/>
      <c r="E61" s="32"/>
      <c r="F61" s="32"/>
      <c r="G61" s="32"/>
      <c r="H61" s="32"/>
    </row>
    <row r="62" spans="1:8" ht="14.25" x14ac:dyDescent="0.2">
      <c r="A62" s="32"/>
      <c r="B62" s="33"/>
      <c r="C62" s="32"/>
      <c r="D62" s="32"/>
      <c r="E62" s="32"/>
      <c r="F62" s="32"/>
      <c r="G62" s="32"/>
      <c r="H62" s="32"/>
    </row>
    <row r="63" spans="1:8" ht="14.25" x14ac:dyDescent="0.2">
      <c r="A63" s="32"/>
      <c r="B63" s="33"/>
      <c r="C63" s="32"/>
      <c r="D63" s="32"/>
      <c r="E63" s="32"/>
      <c r="F63" s="32"/>
      <c r="G63" s="32"/>
      <c r="H63" s="32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Windows 用户</cp:lastModifiedBy>
  <dcterms:created xsi:type="dcterms:W3CDTF">2013-06-21T00:28:37Z</dcterms:created>
  <dcterms:modified xsi:type="dcterms:W3CDTF">2014-10-08T00:19:44Z</dcterms:modified>
</cp:coreProperties>
</file>