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<sst xmlns="http://schemas.openxmlformats.org/spreadsheetml/2006/main" count="116" uniqueCount="73">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</sst>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15548672.2182</v>
      </c>
      <c r="F3" s="25">
        <f>RA!I7</f>
        <v>1605895.3156000001</v>
      </c>
      <c r="G3" s="16">
        <f>E3-F3</f>
        <v>13942776.9026</v>
      </c>
      <c r="H3" s="27">
        <f>RA!J7</f>
        <v>10.3281829667762</v>
      </c>
      <c r="I3" s="20">
        <f>SUM(I4:I40)</f>
        <v>15548677.392861079</v>
      </c>
      <c r="J3" s="21">
        <f>SUM(J4:J40)</f>
        <v>13942776.782181984</v>
      </c>
      <c r="K3" s="22">
        <f>E3-I3</f>
        <v>-5.1746610794216394</v>
      </c>
      <c r="L3" s="22">
        <f>G3-J3</f>
        <v>0.12041801586747169</v>
      </c>
    </row>
    <row r="4" spans="1:13" x14ac:dyDescent="0.15">
      <c r="A4" s="41">
        <f>RA!A8</f>
        <v>41923</v>
      </c>
      <c r="B4" s="12">
        <v>12</v>
      </c>
      <c r="C4" s="38" t="s">
        <v>6</v>
      </c>
      <c r="D4" s="38"/>
      <c r="E4" s="15">
        <f>VLOOKUP(C4,RA!B8:D39,3,0)</f>
        <v>589691.14619999996</v>
      </c>
      <c r="F4" s="25">
        <f>VLOOKUP(C4,RA!B8:I43,8,0)</f>
        <v>132545.5258</v>
      </c>
      <c r="G4" s="16">
        <f t="shared" ref="G4:G40" si="0">E4-F4</f>
        <v>457145.62039999996</v>
      </c>
      <c r="H4" s="27">
        <f>RA!J8</f>
        <v>22.477109696174001</v>
      </c>
      <c r="I4" s="20">
        <f>VLOOKUP(B4,RMS!B:D,3,FALSE)</f>
        <v>589691.871177778</v>
      </c>
      <c r="J4" s="21">
        <f>VLOOKUP(B4,RMS!B:E,4,FALSE)</f>
        <v>457145.62304017099</v>
      </c>
      <c r="K4" s="22">
        <f t="shared" ref="K4:K40" si="1">E4-I4</f>
        <v>-0.72497777803801</v>
      </c>
      <c r="L4" s="22">
        <f t="shared" ref="L4:L40" si="2">G4-J4</f>
        <v>-2.6401710347272456E-3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84017.588499999998</v>
      </c>
      <c r="F5" s="25">
        <f>VLOOKUP(C5,RA!B9:I44,8,0)</f>
        <v>18162.659</v>
      </c>
      <c r="G5" s="16">
        <f t="shared" si="0"/>
        <v>65854.929499999998</v>
      </c>
      <c r="H5" s="27">
        <f>RA!J9</f>
        <v>21.6176866347455</v>
      </c>
      <c r="I5" s="20">
        <f>VLOOKUP(B5,RMS!B:D,3,FALSE)</f>
        <v>84017.617511050601</v>
      </c>
      <c r="J5" s="21">
        <f>VLOOKUP(B5,RMS!B:E,4,FALSE)</f>
        <v>65854.930215898901</v>
      </c>
      <c r="K5" s="22">
        <f t="shared" si="1"/>
        <v>-2.9011050603003241E-2</v>
      </c>
      <c r="L5" s="22">
        <f t="shared" si="2"/>
        <v>-7.1589890285395086E-4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120820.1694</v>
      </c>
      <c r="F6" s="25">
        <f>VLOOKUP(C6,RA!B10:I45,8,0)</f>
        <v>32086.213400000001</v>
      </c>
      <c r="G6" s="16">
        <f t="shared" si="0"/>
        <v>88733.956000000006</v>
      </c>
      <c r="H6" s="27">
        <f>RA!J10</f>
        <v>26.5570008379743</v>
      </c>
      <c r="I6" s="20">
        <f>VLOOKUP(B6,RMS!B:D,3,FALSE)</f>
        <v>120822.32757094</v>
      </c>
      <c r="J6" s="21">
        <f>VLOOKUP(B6,RMS!B:E,4,FALSE)</f>
        <v>88733.955638461499</v>
      </c>
      <c r="K6" s="22">
        <f t="shared" si="1"/>
        <v>-2.1581709400052205</v>
      </c>
      <c r="L6" s="22">
        <f t="shared" si="2"/>
        <v>3.6153850669506937E-4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52618.777099999999</v>
      </c>
      <c r="F7" s="25">
        <f>VLOOKUP(C7,RA!B11:I46,8,0)</f>
        <v>9847.6718999999994</v>
      </c>
      <c r="G7" s="16">
        <f t="shared" si="0"/>
        <v>42771.105199999998</v>
      </c>
      <c r="H7" s="27">
        <f>RA!J11</f>
        <v>18.715128786221801</v>
      </c>
      <c r="I7" s="20">
        <f>VLOOKUP(B7,RMS!B:D,3,FALSE)</f>
        <v>52618.821314529901</v>
      </c>
      <c r="J7" s="21">
        <f>VLOOKUP(B7,RMS!B:E,4,FALSE)</f>
        <v>42771.1054008547</v>
      </c>
      <c r="K7" s="22">
        <f t="shared" si="1"/>
        <v>-4.4214529902092181E-2</v>
      </c>
      <c r="L7" s="22">
        <f t="shared" si="2"/>
        <v>-2.0085470168851316E-4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179215.62719999999</v>
      </c>
      <c r="F8" s="25">
        <f>VLOOKUP(C8,RA!B12:I47,8,0)</f>
        <v>29102.848699999999</v>
      </c>
      <c r="G8" s="16">
        <f t="shared" si="0"/>
        <v>150112.77849999999</v>
      </c>
      <c r="H8" s="27">
        <f>RA!J12</f>
        <v>16.2390128331398</v>
      </c>
      <c r="I8" s="20">
        <f>VLOOKUP(B8,RMS!B:D,3,FALSE)</f>
        <v>179215.732898291</v>
      </c>
      <c r="J8" s="21">
        <f>VLOOKUP(B8,RMS!B:E,4,FALSE)</f>
        <v>150112.708029915</v>
      </c>
      <c r="K8" s="22">
        <f t="shared" si="1"/>
        <v>-0.10569829100859351</v>
      </c>
      <c r="L8" s="22">
        <f t="shared" si="2"/>
        <v>7.0470084989210591E-2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235454.3469</v>
      </c>
      <c r="F9" s="25">
        <f>VLOOKUP(C9,RA!B13:I48,8,0)</f>
        <v>64598.380799999999</v>
      </c>
      <c r="G9" s="16">
        <f t="shared" si="0"/>
        <v>170855.96610000002</v>
      </c>
      <c r="H9" s="27">
        <f>RA!J13</f>
        <v>27.4356288811417</v>
      </c>
      <c r="I9" s="20">
        <f>VLOOKUP(B9,RMS!B:D,3,FALSE)</f>
        <v>235454.548819658</v>
      </c>
      <c r="J9" s="21">
        <f>VLOOKUP(B9,RMS!B:E,4,FALSE)</f>
        <v>170855.965707692</v>
      </c>
      <c r="K9" s="22">
        <f t="shared" si="1"/>
        <v>-0.20191965799313039</v>
      </c>
      <c r="L9" s="22">
        <f t="shared" si="2"/>
        <v>3.9230802212841809E-4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133857.35279999999</v>
      </c>
      <c r="F10" s="25">
        <f>VLOOKUP(C10,RA!B14:I49,8,0)</f>
        <v>25178.096600000001</v>
      </c>
      <c r="G10" s="16">
        <f t="shared" si="0"/>
        <v>108679.25619999999</v>
      </c>
      <c r="H10" s="27">
        <f>RA!J14</f>
        <v>18.809647787984598</v>
      </c>
      <c r="I10" s="20">
        <f>VLOOKUP(B10,RMS!B:D,3,FALSE)</f>
        <v>133857.361841026</v>
      </c>
      <c r="J10" s="21">
        <f>VLOOKUP(B10,RMS!B:E,4,FALSE)</f>
        <v>108679.254737607</v>
      </c>
      <c r="K10" s="22">
        <f t="shared" si="1"/>
        <v>-9.0410260017961264E-3</v>
      </c>
      <c r="L10" s="22">
        <f t="shared" si="2"/>
        <v>1.4623929891968146E-3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72729.492400000003</v>
      </c>
      <c r="F11" s="25">
        <f>VLOOKUP(C11,RA!B15:I50,8,0)</f>
        <v>12866.432000000001</v>
      </c>
      <c r="G11" s="16">
        <f t="shared" si="0"/>
        <v>59863.060400000002</v>
      </c>
      <c r="H11" s="27">
        <f>RA!J15</f>
        <v>17.690804067814501</v>
      </c>
      <c r="I11" s="20">
        <f>VLOOKUP(B11,RMS!B:D,3,FALSE)</f>
        <v>72729.580143589701</v>
      </c>
      <c r="J11" s="21">
        <f>VLOOKUP(B11,RMS!B:E,4,FALSE)</f>
        <v>59863.062486324801</v>
      </c>
      <c r="K11" s="22">
        <f t="shared" si="1"/>
        <v>-8.7743589698220603E-2</v>
      </c>
      <c r="L11" s="22">
        <f t="shared" si="2"/>
        <v>-2.0863247991655953E-3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818258.03410000005</v>
      </c>
      <c r="F12" s="25">
        <f>VLOOKUP(C12,RA!B16:I51,8,0)</f>
        <v>70112.229200000002</v>
      </c>
      <c r="G12" s="16">
        <f t="shared" si="0"/>
        <v>748145.8049000001</v>
      </c>
      <c r="H12" s="27">
        <f>RA!J16</f>
        <v>8.5684742805020306</v>
      </c>
      <c r="I12" s="20">
        <f>VLOOKUP(B12,RMS!B:D,3,FALSE)</f>
        <v>818257.64382820495</v>
      </c>
      <c r="J12" s="21">
        <f>VLOOKUP(B12,RMS!B:E,4,FALSE)</f>
        <v>748145.80454871804</v>
      </c>
      <c r="K12" s="22">
        <f t="shared" si="1"/>
        <v>0.39027179509866983</v>
      </c>
      <c r="L12" s="22">
        <f t="shared" si="2"/>
        <v>3.5128206945955753E-4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401452.95480000001</v>
      </c>
      <c r="F13" s="25">
        <f>VLOOKUP(C13,RA!B17:I52,8,0)</f>
        <v>20859.004300000001</v>
      </c>
      <c r="G13" s="16">
        <f t="shared" si="0"/>
        <v>380593.95050000004</v>
      </c>
      <c r="H13" s="27">
        <f>RA!J17</f>
        <v>5.1958776366191604</v>
      </c>
      <c r="I13" s="20">
        <f>VLOOKUP(B13,RMS!B:D,3,FALSE)</f>
        <v>401453.06077435898</v>
      </c>
      <c r="J13" s="21">
        <f>VLOOKUP(B13,RMS!B:E,4,FALSE)</f>
        <v>380593.950610256</v>
      </c>
      <c r="K13" s="22">
        <f t="shared" si="1"/>
        <v>-0.10597435897216201</v>
      </c>
      <c r="L13" s="22">
        <f t="shared" si="2"/>
        <v>-1.1025596177205443E-4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1472251.9325000001</v>
      </c>
      <c r="F14" s="25">
        <f>VLOOKUP(C14,RA!B18:I53,8,0)</f>
        <v>204717.9443</v>
      </c>
      <c r="G14" s="16">
        <f t="shared" si="0"/>
        <v>1267533.9882</v>
      </c>
      <c r="H14" s="27">
        <f>RA!J18</f>
        <v>13.905089188938801</v>
      </c>
      <c r="I14" s="20">
        <f>VLOOKUP(B14,RMS!B:D,3,FALSE)</f>
        <v>1472252.14103846</v>
      </c>
      <c r="J14" s="21">
        <f>VLOOKUP(B14,RMS!B:E,4,FALSE)</f>
        <v>1267533.9752615399</v>
      </c>
      <c r="K14" s="22">
        <f t="shared" si="1"/>
        <v>-0.2085384598467499</v>
      </c>
      <c r="L14" s="22">
        <f t="shared" si="2"/>
        <v>1.2938460102304816E-2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536111.56669999997</v>
      </c>
      <c r="F15" s="25">
        <f>VLOOKUP(C15,RA!B19:I54,8,0)</f>
        <v>45143.991099999999</v>
      </c>
      <c r="G15" s="16">
        <f t="shared" si="0"/>
        <v>490967.57559999998</v>
      </c>
      <c r="H15" s="27">
        <f>RA!J19</f>
        <v>8.4206336710623297</v>
      </c>
      <c r="I15" s="20">
        <f>VLOOKUP(B15,RMS!B:D,3,FALSE)</f>
        <v>536111.36121452996</v>
      </c>
      <c r="J15" s="21">
        <f>VLOOKUP(B15,RMS!B:E,4,FALSE)</f>
        <v>490967.57624017098</v>
      </c>
      <c r="K15" s="22">
        <f t="shared" si="1"/>
        <v>0.20548547001089901</v>
      </c>
      <c r="L15" s="22">
        <f t="shared" si="2"/>
        <v>-6.4017099794000387E-4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986528.40639999998</v>
      </c>
      <c r="F16" s="25">
        <f>VLOOKUP(C16,RA!B20:I55,8,0)</f>
        <v>66941.368799999997</v>
      </c>
      <c r="G16" s="16">
        <f t="shared" si="0"/>
        <v>919587.03759999992</v>
      </c>
      <c r="H16" s="27">
        <f>RA!J20</f>
        <v>6.7855490390063604</v>
      </c>
      <c r="I16" s="20">
        <f>VLOOKUP(B16,RMS!B:D,3,FALSE)</f>
        <v>986528.35530000005</v>
      </c>
      <c r="J16" s="21">
        <f>VLOOKUP(B16,RMS!B:E,4,FALSE)</f>
        <v>919587.03760000004</v>
      </c>
      <c r="K16" s="22">
        <f t="shared" si="1"/>
        <v>5.1099999924190342E-2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421826.92359999998</v>
      </c>
      <c r="F17" s="25">
        <f>VLOOKUP(C17,RA!B21:I56,8,0)</f>
        <v>-22735.658500000001</v>
      </c>
      <c r="G17" s="16">
        <f t="shared" si="0"/>
        <v>444562.5821</v>
      </c>
      <c r="H17" s="27">
        <f>RA!J21</f>
        <v>-5.38980734230213</v>
      </c>
      <c r="I17" s="20">
        <f>VLOOKUP(B17,RMS!B:D,3,FALSE)</f>
        <v>421826.17621710198</v>
      </c>
      <c r="J17" s="21">
        <f>VLOOKUP(B17,RMS!B:E,4,FALSE)</f>
        <v>444562.58203782601</v>
      </c>
      <c r="K17" s="22">
        <f t="shared" si="1"/>
        <v>0.74738289800006896</v>
      </c>
      <c r="L17" s="22">
        <f t="shared" si="2"/>
        <v>6.217398913577199E-5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1100155.7234</v>
      </c>
      <c r="F18" s="25">
        <f>VLOOKUP(C18,RA!B22:I57,8,0)</f>
        <v>98314.171799999996</v>
      </c>
      <c r="G18" s="16">
        <f t="shared" si="0"/>
        <v>1001841.5516</v>
      </c>
      <c r="H18" s="27">
        <f>RA!J22</f>
        <v>8.9363868867729792</v>
      </c>
      <c r="I18" s="20">
        <f>VLOOKUP(B18,RMS!B:D,3,FALSE)</f>
        <v>1100156.6701333299</v>
      </c>
      <c r="J18" s="21">
        <f>VLOOKUP(B18,RMS!B:E,4,FALSE)</f>
        <v>1001841.5535</v>
      </c>
      <c r="K18" s="22">
        <f t="shared" si="1"/>
        <v>-0.94673332991078496</v>
      </c>
      <c r="L18" s="22">
        <f t="shared" si="2"/>
        <v>-1.9000000320374966E-3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2797943.2329000002</v>
      </c>
      <c r="F19" s="25">
        <f>VLOOKUP(C19,RA!B23:I58,8,0)</f>
        <v>207715.5171</v>
      </c>
      <c r="G19" s="16">
        <f t="shared" si="0"/>
        <v>2590227.7158000004</v>
      </c>
      <c r="H19" s="27">
        <f>RA!J23</f>
        <v>7.4238645965918302</v>
      </c>
      <c r="I19" s="20">
        <f>VLOOKUP(B19,RMS!B:D,3,FALSE)</f>
        <v>2797945.5784333302</v>
      </c>
      <c r="J19" s="21">
        <f>VLOOKUP(B19,RMS!B:E,4,FALSE)</f>
        <v>2590227.7532247901</v>
      </c>
      <c r="K19" s="22">
        <f t="shared" si="1"/>
        <v>-2.3455333299934864</v>
      </c>
      <c r="L19" s="22">
        <f t="shared" si="2"/>
        <v>-3.7424789741635323E-2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239984.98439999999</v>
      </c>
      <c r="F20" s="25">
        <f>VLOOKUP(C20,RA!B24:I59,8,0)</f>
        <v>43521.1198</v>
      </c>
      <c r="G20" s="16">
        <f t="shared" si="0"/>
        <v>196463.86459999997</v>
      </c>
      <c r="H20" s="27">
        <f>RA!J24</f>
        <v>18.134934528845498</v>
      </c>
      <c r="I20" s="20">
        <f>VLOOKUP(B20,RMS!B:D,3,FALSE)</f>
        <v>239984.96344034499</v>
      </c>
      <c r="J20" s="21">
        <f>VLOOKUP(B20,RMS!B:E,4,FALSE)</f>
        <v>196463.85738275299</v>
      </c>
      <c r="K20" s="22">
        <f t="shared" si="1"/>
        <v>2.0959654997568578E-2</v>
      </c>
      <c r="L20" s="22">
        <f t="shared" si="2"/>
        <v>7.2172469808720052E-3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273771.97200000001</v>
      </c>
      <c r="F21" s="25">
        <f>VLOOKUP(C21,RA!B25:I60,8,0)</f>
        <v>21354.755000000001</v>
      </c>
      <c r="G21" s="16">
        <f t="shared" si="0"/>
        <v>252417.217</v>
      </c>
      <c r="H21" s="27">
        <f>RA!J25</f>
        <v>7.8001976769192396</v>
      </c>
      <c r="I21" s="20">
        <f>VLOOKUP(B21,RMS!B:D,3,FALSE)</f>
        <v>273771.96951260098</v>
      </c>
      <c r="J21" s="21">
        <f>VLOOKUP(B21,RMS!B:E,4,FALSE)</f>
        <v>252417.21021200501</v>
      </c>
      <c r="K21" s="22">
        <f t="shared" si="1"/>
        <v>2.4873990332707763E-3</v>
      </c>
      <c r="L21" s="22">
        <f t="shared" si="2"/>
        <v>6.7879949929192662E-3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468640.63219999999</v>
      </c>
      <c r="F22" s="25">
        <f>VLOOKUP(C22,RA!B26:I61,8,0)</f>
        <v>112661.47100000001</v>
      </c>
      <c r="G22" s="16">
        <f t="shared" si="0"/>
        <v>355979.16119999997</v>
      </c>
      <c r="H22" s="27">
        <f>RA!J26</f>
        <v>24.040056123840301</v>
      </c>
      <c r="I22" s="20">
        <f>VLOOKUP(B22,RMS!B:D,3,FALSE)</f>
        <v>468640.60918226303</v>
      </c>
      <c r="J22" s="21">
        <f>VLOOKUP(B22,RMS!B:E,4,FALSE)</f>
        <v>355979.15848308301</v>
      </c>
      <c r="K22" s="22">
        <f t="shared" si="1"/>
        <v>2.3017736966721714E-2</v>
      </c>
      <c r="L22" s="22">
        <f t="shared" si="2"/>
        <v>2.7169169625267386E-3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218926.19870000001</v>
      </c>
      <c r="F23" s="25">
        <f>VLOOKUP(C23,RA!B27:I62,8,0)</f>
        <v>68244.683999999994</v>
      </c>
      <c r="G23" s="16">
        <f t="shared" si="0"/>
        <v>150681.5147</v>
      </c>
      <c r="H23" s="27">
        <f>RA!J27</f>
        <v>31.1724610417766</v>
      </c>
      <c r="I23" s="20">
        <f>VLOOKUP(B23,RMS!B:D,3,FALSE)</f>
        <v>218926.09211613299</v>
      </c>
      <c r="J23" s="21">
        <f>VLOOKUP(B23,RMS!B:E,4,FALSE)</f>
        <v>150681.51715988899</v>
      </c>
      <c r="K23" s="22">
        <f t="shared" si="1"/>
        <v>0.10658386701834388</v>
      </c>
      <c r="L23" s="22">
        <f t="shared" si="2"/>
        <v>-2.4598889867775142E-3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989761.20220000006</v>
      </c>
      <c r="F24" s="25">
        <f>VLOOKUP(C24,RA!B28:I63,8,0)</f>
        <v>40310.494100000004</v>
      </c>
      <c r="G24" s="16">
        <f t="shared" si="0"/>
        <v>949450.70810000005</v>
      </c>
      <c r="H24" s="27">
        <f>RA!J28</f>
        <v>4.0727494682959398</v>
      </c>
      <c r="I24" s="20">
        <f>VLOOKUP(B24,RMS!B:D,3,FALSE)</f>
        <v>989761.19782123901</v>
      </c>
      <c r="J24" s="21">
        <f>VLOOKUP(B24,RMS!B:E,4,FALSE)</f>
        <v>949450.68698849599</v>
      </c>
      <c r="K24" s="22">
        <f t="shared" si="1"/>
        <v>4.3787610484287143E-3</v>
      </c>
      <c r="L24" s="22">
        <f t="shared" si="2"/>
        <v>2.1111504058353603E-2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710313.86820000003</v>
      </c>
      <c r="F25" s="25">
        <f>VLOOKUP(C25,RA!B29:I64,8,0)</f>
        <v>88887.237099999998</v>
      </c>
      <c r="G25" s="16">
        <f t="shared" si="0"/>
        <v>621426.6311</v>
      </c>
      <c r="H25" s="27">
        <f>RA!J29</f>
        <v>12.5137972211141</v>
      </c>
      <c r="I25" s="20">
        <f>VLOOKUP(B25,RMS!B:D,3,FALSE)</f>
        <v>710313.86557610601</v>
      </c>
      <c r="J25" s="21">
        <f>VLOOKUP(B25,RMS!B:E,4,FALSE)</f>
        <v>621426.62126589403</v>
      </c>
      <c r="K25" s="22">
        <f t="shared" si="1"/>
        <v>2.6238940190523863E-3</v>
      </c>
      <c r="L25" s="22">
        <f t="shared" si="2"/>
        <v>9.8341059638187289E-3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1093783.07</v>
      </c>
      <c r="F26" s="25">
        <f>VLOOKUP(C26,RA!B30:I65,8,0)</f>
        <v>116003.4397</v>
      </c>
      <c r="G26" s="16">
        <f t="shared" si="0"/>
        <v>977779.63030000008</v>
      </c>
      <c r="H26" s="27">
        <f>RA!J30</f>
        <v>10.6057081044416</v>
      </c>
      <c r="I26" s="20">
        <f>VLOOKUP(B26,RMS!B:D,3,FALSE)</f>
        <v>1093783.1005088501</v>
      </c>
      <c r="J26" s="21">
        <f>VLOOKUP(B26,RMS!B:E,4,FALSE)</f>
        <v>977779.62196873804</v>
      </c>
      <c r="K26" s="22">
        <f t="shared" si="1"/>
        <v>-3.0508850002661347E-2</v>
      </c>
      <c r="L26" s="22">
        <f t="shared" si="2"/>
        <v>8.3312620408833027E-3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744660.29370000004</v>
      </c>
      <c r="F27" s="25">
        <f>VLOOKUP(C27,RA!B31:I66,8,0)</f>
        <v>19107.883699999998</v>
      </c>
      <c r="G27" s="16">
        <f t="shared" si="0"/>
        <v>725552.41</v>
      </c>
      <c r="H27" s="27">
        <f>RA!J31</f>
        <v>2.5659866467511598</v>
      </c>
      <c r="I27" s="20">
        <f>VLOOKUP(B27,RMS!B:D,3,FALSE)</f>
        <v>744660.20559999999</v>
      </c>
      <c r="J27" s="21">
        <f>VLOOKUP(B27,RMS!B:E,4,FALSE)</f>
        <v>725552.39749999996</v>
      </c>
      <c r="K27" s="22">
        <f t="shared" si="1"/>
        <v>8.8100000051781535E-2</v>
      </c>
      <c r="L27" s="22">
        <f t="shared" si="2"/>
        <v>1.2500000069849193E-2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110423.7865</v>
      </c>
      <c r="F28" s="25">
        <f>VLOOKUP(C28,RA!B32:I67,8,0)</f>
        <v>28074.898799999999</v>
      </c>
      <c r="G28" s="16">
        <f t="shared" si="0"/>
        <v>82348.887700000007</v>
      </c>
      <c r="H28" s="27">
        <f>RA!J32</f>
        <v>25.424684019507001</v>
      </c>
      <c r="I28" s="20">
        <f>VLOOKUP(B28,RMS!B:D,3,FALSE)</f>
        <v>110423.615415165</v>
      </c>
      <c r="J28" s="21">
        <f>VLOOKUP(B28,RMS!B:E,4,FALSE)</f>
        <v>82348.880540077502</v>
      </c>
      <c r="K28" s="22">
        <f t="shared" si="1"/>
        <v>0.17108483500487637</v>
      </c>
      <c r="L28" s="22">
        <f t="shared" si="2"/>
        <v>7.1599225047975779E-3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152362.2605</v>
      </c>
      <c r="F31" s="25">
        <f>VLOOKUP(C31,RA!B35:I70,8,0)</f>
        <v>17311.9323</v>
      </c>
      <c r="G31" s="16">
        <f t="shared" si="0"/>
        <v>135050.32819999999</v>
      </c>
      <c r="H31" s="27">
        <f>RA!J35</f>
        <v>11.362349339782901</v>
      </c>
      <c r="I31" s="20">
        <f>VLOOKUP(B31,RMS!B:D,3,FALSE)</f>
        <v>152362.2597</v>
      </c>
      <c r="J31" s="21">
        <f>VLOOKUP(B31,RMS!B:E,4,FALSE)</f>
        <v>135050.3259</v>
      </c>
      <c r="K31" s="22">
        <f t="shared" si="1"/>
        <v>8.0000000889413059E-4</v>
      </c>
      <c r="L31" s="22">
        <f t="shared" si="2"/>
        <v>2.2999999928288162E-3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180017.095</v>
      </c>
      <c r="F35" s="25">
        <f>VLOOKUP(C35,RA!B8:I74,8,0)</f>
        <v>10949.775100000001</v>
      </c>
      <c r="G35" s="16">
        <f t="shared" si="0"/>
        <v>169067.3199</v>
      </c>
      <c r="H35" s="27">
        <f>RA!J39</f>
        <v>6.0826307079335997</v>
      </c>
      <c r="I35" s="20">
        <f>VLOOKUP(B35,RMS!B:D,3,FALSE)</f>
        <v>180017.09421367501</v>
      </c>
      <c r="J35" s="21">
        <f>VLOOKUP(B35,RMS!B:E,4,FALSE)</f>
        <v>169067.31880341901</v>
      </c>
      <c r="K35" s="22">
        <f t="shared" si="1"/>
        <v>7.8632499207742512E-4</v>
      </c>
      <c r="L35" s="22">
        <f t="shared" si="2"/>
        <v>1.0965809924528003E-3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341456.56229999999</v>
      </c>
      <c r="F36" s="25">
        <f>VLOOKUP(C36,RA!B8:I75,8,0)</f>
        <v>21709.518899999999</v>
      </c>
      <c r="G36" s="16">
        <f t="shared" si="0"/>
        <v>319747.04339999997</v>
      </c>
      <c r="H36" s="27">
        <f>RA!J40</f>
        <v>6.3579152656396296</v>
      </c>
      <c r="I36" s="20">
        <f>VLOOKUP(B36,RMS!B:D,3,FALSE)</f>
        <v>341456.55393504299</v>
      </c>
      <c r="J36" s="21">
        <f>VLOOKUP(B36,RMS!B:E,4,FALSE)</f>
        <v>319747.03940000001</v>
      </c>
      <c r="K36" s="22">
        <f t="shared" si="1"/>
        <v>8.3649570005945861E-3</v>
      </c>
      <c r="L36" s="22">
        <f t="shared" si="2"/>
        <v>3.9999999571591616E-3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21637.017599999999</v>
      </c>
      <c r="F40" s="25">
        <f>VLOOKUP(C40,RA!B8:I78,8,0)</f>
        <v>2301.7098000000001</v>
      </c>
      <c r="G40" s="16">
        <f t="shared" si="0"/>
        <v>19335.307799999999</v>
      </c>
      <c r="H40" s="27">
        <f>RA!J43</f>
        <v>0</v>
      </c>
      <c r="I40" s="20">
        <f>VLOOKUP(B40,RMS!B:D,3,FALSE)</f>
        <v>21637.017623477801</v>
      </c>
      <c r="J40" s="21">
        <f>VLOOKUP(B40,RMS!B:E,4,FALSE)</f>
        <v>19335.308297405601</v>
      </c>
      <c r="K40" s="22">
        <f t="shared" si="1"/>
        <v>-2.3477801732951775E-5</v>
      </c>
      <c r="L40" s="22">
        <f t="shared" si="2"/>
        <v>-4.97405602800427E-4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15548672.2182</v>
      </c>
      <c r="E7" s="65">
        <v>20998800.487599999</v>
      </c>
      <c r="F7" s="66">
        <v>74.045525730775196</v>
      </c>
      <c r="G7" s="65">
        <v>13186907.9838</v>
      </c>
      <c r="H7" s="66">
        <v>17.909916693901302</v>
      </c>
      <c r="I7" s="65">
        <v>1605895.3156000001</v>
      </c>
      <c r="J7" s="66">
        <v>10.3281829667762</v>
      </c>
      <c r="K7" s="65">
        <v>1504794.3998</v>
      </c>
      <c r="L7" s="66">
        <v>11.411275498764599</v>
      </c>
      <c r="M7" s="66">
        <v>6.7185866596417995E-2</v>
      </c>
      <c r="N7" s="65">
        <v>235110755.15009999</v>
      </c>
      <c r="O7" s="65">
        <v>5575175544.1883001</v>
      </c>
      <c r="P7" s="65">
        <v>959389</v>
      </c>
      <c r="Q7" s="65">
        <v>868180</v>
      </c>
      <c r="R7" s="66">
        <v>10.505770692713501</v>
      </c>
      <c r="S7" s="65">
        <v>16.206848544438198</v>
      </c>
      <c r="T7" s="65">
        <v>15.999434888272001</v>
      </c>
      <c r="U7" s="67">
        <v>1.2797901800429901</v>
      </c>
      <c r="V7" s="55"/>
      <c r="W7" s="55"/>
    </row>
    <row r="8" spans="1:23" ht="14.25" thickBot="1" x14ac:dyDescent="0.2">
      <c r="A8" s="52">
        <v>41923</v>
      </c>
      <c r="B8" s="42" t="s">
        <v>6</v>
      </c>
      <c r="C8" s="43"/>
      <c r="D8" s="68">
        <v>589691.14619999996</v>
      </c>
      <c r="E8" s="68">
        <v>827102.73199999996</v>
      </c>
      <c r="F8" s="69">
        <v>71.295997871277805</v>
      </c>
      <c r="G8" s="68">
        <v>491637.29749999999</v>
      </c>
      <c r="H8" s="69">
        <v>19.944347021393401</v>
      </c>
      <c r="I8" s="68">
        <v>132545.5258</v>
      </c>
      <c r="J8" s="69">
        <v>22.477109696174001</v>
      </c>
      <c r="K8" s="68">
        <v>123886.4828</v>
      </c>
      <c r="L8" s="69">
        <v>25.198755958908901</v>
      </c>
      <c r="M8" s="69">
        <v>6.9894978082306006E-2</v>
      </c>
      <c r="N8" s="68">
        <v>8407053.4829999991</v>
      </c>
      <c r="O8" s="68">
        <v>212515208.98519999</v>
      </c>
      <c r="P8" s="68">
        <v>26292</v>
      </c>
      <c r="Q8" s="68">
        <v>24894</v>
      </c>
      <c r="R8" s="69">
        <v>5.6158110388045301</v>
      </c>
      <c r="S8" s="68">
        <v>22.428538954815199</v>
      </c>
      <c r="T8" s="68">
        <v>23.951763392785399</v>
      </c>
      <c r="U8" s="70">
        <v>-6.7914563718972403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84017.588499999998</v>
      </c>
      <c r="E9" s="68">
        <v>117673.2797</v>
      </c>
      <c r="F9" s="69">
        <v>71.399036989703305</v>
      </c>
      <c r="G9" s="68">
        <v>67940.544299999994</v>
      </c>
      <c r="H9" s="69">
        <v>23.663402119667801</v>
      </c>
      <c r="I9" s="68">
        <v>18162.659</v>
      </c>
      <c r="J9" s="69">
        <v>21.6176866347455</v>
      </c>
      <c r="K9" s="68">
        <v>15433.238499999999</v>
      </c>
      <c r="L9" s="69">
        <v>22.715800497347502</v>
      </c>
      <c r="M9" s="69">
        <v>0.17685338692847899</v>
      </c>
      <c r="N9" s="68">
        <v>1499766.763</v>
      </c>
      <c r="O9" s="68">
        <v>37152884.577299997</v>
      </c>
      <c r="P9" s="68">
        <v>5017</v>
      </c>
      <c r="Q9" s="68">
        <v>4272</v>
      </c>
      <c r="R9" s="69">
        <v>17.439138576779001</v>
      </c>
      <c r="S9" s="68">
        <v>16.7465793302771</v>
      </c>
      <c r="T9" s="68">
        <v>16.871222635767801</v>
      </c>
      <c r="U9" s="70">
        <v>-0.74429113571499705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120820.1694</v>
      </c>
      <c r="E10" s="68">
        <v>163340.13329999999</v>
      </c>
      <c r="F10" s="69">
        <v>73.968452797877106</v>
      </c>
      <c r="G10" s="68">
        <v>85209.369000000006</v>
      </c>
      <c r="H10" s="69">
        <v>41.792118423033997</v>
      </c>
      <c r="I10" s="68">
        <v>32086.213400000001</v>
      </c>
      <c r="J10" s="69">
        <v>26.5570008379743</v>
      </c>
      <c r="K10" s="68">
        <v>23357.700799999999</v>
      </c>
      <c r="L10" s="69">
        <v>27.412127415237599</v>
      </c>
      <c r="M10" s="69">
        <v>0.373688860677589</v>
      </c>
      <c r="N10" s="68">
        <v>2149315.2105999999</v>
      </c>
      <c r="O10" s="68">
        <v>52756404.016800001</v>
      </c>
      <c r="P10" s="68">
        <v>87455</v>
      </c>
      <c r="Q10" s="68">
        <v>77863</v>
      </c>
      <c r="R10" s="69">
        <v>12.3190732440312</v>
      </c>
      <c r="S10" s="68">
        <v>1.3815124281058799</v>
      </c>
      <c r="T10" s="68">
        <v>1.2078825257182499</v>
      </c>
      <c r="U10" s="70">
        <v>12.5681028165406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52618.777099999999</v>
      </c>
      <c r="E11" s="68">
        <v>53156.118699999999</v>
      </c>
      <c r="F11" s="69">
        <v>98.989125592422198</v>
      </c>
      <c r="G11" s="68">
        <v>37169.477400000003</v>
      </c>
      <c r="H11" s="69">
        <v>41.564479192812101</v>
      </c>
      <c r="I11" s="68">
        <v>9847.6718999999994</v>
      </c>
      <c r="J11" s="69">
        <v>18.715128786221801</v>
      </c>
      <c r="K11" s="68">
        <v>9349.9685000000009</v>
      </c>
      <c r="L11" s="69">
        <v>25.1549635723423</v>
      </c>
      <c r="M11" s="69">
        <v>5.3230489493093003E-2</v>
      </c>
      <c r="N11" s="68">
        <v>644936.60100000002</v>
      </c>
      <c r="O11" s="68">
        <v>21117360.133200001</v>
      </c>
      <c r="P11" s="68">
        <v>2470</v>
      </c>
      <c r="Q11" s="68">
        <v>2273</v>
      </c>
      <c r="R11" s="69">
        <v>8.6669599648042208</v>
      </c>
      <c r="S11" s="68">
        <v>21.3031486234818</v>
      </c>
      <c r="T11" s="68">
        <v>21.0601449626045</v>
      </c>
      <c r="U11" s="70">
        <v>1.14069363722807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179215.62719999999</v>
      </c>
      <c r="E12" s="68">
        <v>264149.66869999998</v>
      </c>
      <c r="F12" s="69">
        <v>67.846243412683904</v>
      </c>
      <c r="G12" s="68">
        <v>153919.5368</v>
      </c>
      <c r="H12" s="69">
        <v>16.434619623933301</v>
      </c>
      <c r="I12" s="68">
        <v>29102.848699999999</v>
      </c>
      <c r="J12" s="69">
        <v>16.2390128331398</v>
      </c>
      <c r="K12" s="68">
        <v>4584.4922999999999</v>
      </c>
      <c r="L12" s="69">
        <v>2.9784992830097998</v>
      </c>
      <c r="M12" s="69">
        <v>5.3481072266170004</v>
      </c>
      <c r="N12" s="68">
        <v>3964435.7414000002</v>
      </c>
      <c r="O12" s="68">
        <v>68370530.388799995</v>
      </c>
      <c r="P12" s="68">
        <v>2851</v>
      </c>
      <c r="Q12" s="68">
        <v>2163</v>
      </c>
      <c r="R12" s="69">
        <v>31.807674526121101</v>
      </c>
      <c r="S12" s="68">
        <v>62.8606198526833</v>
      </c>
      <c r="T12" s="68">
        <v>73.586499167822495</v>
      </c>
      <c r="U12" s="70">
        <v>-17.0629550587885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235454.3469</v>
      </c>
      <c r="E13" s="68">
        <v>326735.46149999998</v>
      </c>
      <c r="F13" s="69">
        <v>72.062685151792195</v>
      </c>
      <c r="G13" s="68">
        <v>210051.9779</v>
      </c>
      <c r="H13" s="69">
        <v>12.093372913676401</v>
      </c>
      <c r="I13" s="68">
        <v>64598.380799999999</v>
      </c>
      <c r="J13" s="69">
        <v>27.4356288811417</v>
      </c>
      <c r="K13" s="68">
        <v>56468.086300000003</v>
      </c>
      <c r="L13" s="69">
        <v>26.882911013046002</v>
      </c>
      <c r="M13" s="69">
        <v>0.14398034416831301</v>
      </c>
      <c r="N13" s="68">
        <v>4312380.9718000004</v>
      </c>
      <c r="O13" s="68">
        <v>103623841.85079999</v>
      </c>
      <c r="P13" s="68">
        <v>8679</v>
      </c>
      <c r="Q13" s="68">
        <v>8169</v>
      </c>
      <c r="R13" s="69">
        <v>6.2431142122658896</v>
      </c>
      <c r="S13" s="68">
        <v>27.129202315935</v>
      </c>
      <c r="T13" s="68">
        <v>27.3747583792386</v>
      </c>
      <c r="U13" s="70">
        <v>-0.90513558210789702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133857.35279999999</v>
      </c>
      <c r="E14" s="68">
        <v>164602.43950000001</v>
      </c>
      <c r="F14" s="69">
        <v>81.321609331312501</v>
      </c>
      <c r="G14" s="68">
        <v>107831.565</v>
      </c>
      <c r="H14" s="69">
        <v>24.135593135460802</v>
      </c>
      <c r="I14" s="68">
        <v>25178.096600000001</v>
      </c>
      <c r="J14" s="69">
        <v>18.809647787984598</v>
      </c>
      <c r="K14" s="68">
        <v>19393.7297</v>
      </c>
      <c r="L14" s="69">
        <v>17.9852065580241</v>
      </c>
      <c r="M14" s="69">
        <v>0.29825964316703901</v>
      </c>
      <c r="N14" s="68">
        <v>1944901.0882000001</v>
      </c>
      <c r="O14" s="68">
        <v>49754058.187200002</v>
      </c>
      <c r="P14" s="68">
        <v>2321</v>
      </c>
      <c r="Q14" s="68">
        <v>1923</v>
      </c>
      <c r="R14" s="69">
        <v>20.696827873114898</v>
      </c>
      <c r="S14" s="68">
        <v>57.672276087893103</v>
      </c>
      <c r="T14" s="68">
        <v>57.836145137805502</v>
      </c>
      <c r="U14" s="70">
        <v>-0.28413834346094802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72729.492400000003</v>
      </c>
      <c r="E15" s="68">
        <v>108406.22560000001</v>
      </c>
      <c r="F15" s="69">
        <v>67.089774593166894</v>
      </c>
      <c r="G15" s="68">
        <v>55694.414700000001</v>
      </c>
      <c r="H15" s="69">
        <v>30.586689512332701</v>
      </c>
      <c r="I15" s="68">
        <v>12866.432000000001</v>
      </c>
      <c r="J15" s="69">
        <v>17.690804067814501</v>
      </c>
      <c r="K15" s="68">
        <v>12675.845600000001</v>
      </c>
      <c r="L15" s="69">
        <v>22.7596351775648</v>
      </c>
      <c r="M15" s="69">
        <v>1.5035399295176E-2</v>
      </c>
      <c r="N15" s="68">
        <v>1031052.9896</v>
      </c>
      <c r="O15" s="68">
        <v>38752613.745399997</v>
      </c>
      <c r="P15" s="68">
        <v>2369</v>
      </c>
      <c r="Q15" s="68">
        <v>2120</v>
      </c>
      <c r="R15" s="69">
        <v>11.7452830188679</v>
      </c>
      <c r="S15" s="68">
        <v>30.7005033347404</v>
      </c>
      <c r="T15" s="68">
        <v>30.968271226415101</v>
      </c>
      <c r="U15" s="70">
        <v>-0.87219381635253102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818258.03410000005</v>
      </c>
      <c r="E16" s="68">
        <v>1062962.5018</v>
      </c>
      <c r="F16" s="69">
        <v>76.979012214859694</v>
      </c>
      <c r="G16" s="68">
        <v>649151.26309999998</v>
      </c>
      <c r="H16" s="69">
        <v>26.050441647827402</v>
      </c>
      <c r="I16" s="68">
        <v>70112.229200000002</v>
      </c>
      <c r="J16" s="69">
        <v>8.5684742805020306</v>
      </c>
      <c r="K16" s="68">
        <v>23356.308099999998</v>
      </c>
      <c r="L16" s="69">
        <v>3.59797622336322</v>
      </c>
      <c r="M16" s="69">
        <v>2.0018540986792299</v>
      </c>
      <c r="N16" s="68">
        <v>14187438.7214</v>
      </c>
      <c r="O16" s="68">
        <v>295336993.1124</v>
      </c>
      <c r="P16" s="68">
        <v>50219</v>
      </c>
      <c r="Q16" s="68">
        <v>45649</v>
      </c>
      <c r="R16" s="69">
        <v>10.0111722053057</v>
      </c>
      <c r="S16" s="68">
        <v>16.293793864871901</v>
      </c>
      <c r="T16" s="68">
        <v>15.586300895967099</v>
      </c>
      <c r="U16" s="70">
        <v>4.3421008929670402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401452.95480000001</v>
      </c>
      <c r="E17" s="68">
        <v>737517.62430000002</v>
      </c>
      <c r="F17" s="69">
        <v>54.432998151200898</v>
      </c>
      <c r="G17" s="68">
        <v>364759.57980000001</v>
      </c>
      <c r="H17" s="69">
        <v>10.0596055681716</v>
      </c>
      <c r="I17" s="68">
        <v>20859.004300000001</v>
      </c>
      <c r="J17" s="69">
        <v>5.1958776366191604</v>
      </c>
      <c r="K17" s="68">
        <v>28203.816299999999</v>
      </c>
      <c r="L17" s="69">
        <v>7.7321660243890902</v>
      </c>
      <c r="M17" s="69">
        <v>-0.26041908378193501</v>
      </c>
      <c r="N17" s="68">
        <v>7816236.4855000004</v>
      </c>
      <c r="O17" s="68">
        <v>286525344.27560002</v>
      </c>
      <c r="P17" s="68">
        <v>9805</v>
      </c>
      <c r="Q17" s="68">
        <v>8967</v>
      </c>
      <c r="R17" s="69">
        <v>9.3453774952604096</v>
      </c>
      <c r="S17" s="68">
        <v>40.943697582865902</v>
      </c>
      <c r="T17" s="68">
        <v>41.746576023196198</v>
      </c>
      <c r="U17" s="70">
        <v>-1.96093290965072</v>
      </c>
    </row>
    <row r="18" spans="1:21" ht="12" thickBot="1" x14ac:dyDescent="0.2">
      <c r="A18" s="53"/>
      <c r="B18" s="42" t="s">
        <v>16</v>
      </c>
      <c r="C18" s="43"/>
      <c r="D18" s="68">
        <v>1472251.9325000001</v>
      </c>
      <c r="E18" s="68">
        <v>1740422.0937999999</v>
      </c>
      <c r="F18" s="69">
        <v>84.591659560326406</v>
      </c>
      <c r="G18" s="68">
        <v>1291372.5059</v>
      </c>
      <c r="H18" s="69">
        <v>14.0067583732503</v>
      </c>
      <c r="I18" s="68">
        <v>204717.9443</v>
      </c>
      <c r="J18" s="69">
        <v>13.905089188938801</v>
      </c>
      <c r="K18" s="68">
        <v>209024.16810000001</v>
      </c>
      <c r="L18" s="69">
        <v>16.1862024431381</v>
      </c>
      <c r="M18" s="69">
        <v>-2.0601559327531001E-2</v>
      </c>
      <c r="N18" s="68">
        <v>23120872.231600001</v>
      </c>
      <c r="O18" s="68">
        <v>653029596.26520002</v>
      </c>
      <c r="P18" s="68">
        <v>77592</v>
      </c>
      <c r="Q18" s="68">
        <v>65392</v>
      </c>
      <c r="R18" s="69">
        <v>18.656716417910399</v>
      </c>
      <c r="S18" s="68">
        <v>18.974274828590602</v>
      </c>
      <c r="T18" s="68">
        <v>18.717693389099601</v>
      </c>
      <c r="U18" s="70">
        <v>1.3522595293305799</v>
      </c>
    </row>
    <row r="19" spans="1:21" ht="12" thickBot="1" x14ac:dyDescent="0.2">
      <c r="A19" s="53"/>
      <c r="B19" s="42" t="s">
        <v>17</v>
      </c>
      <c r="C19" s="43"/>
      <c r="D19" s="68">
        <v>536111.56669999997</v>
      </c>
      <c r="E19" s="68">
        <v>678973.63190000004</v>
      </c>
      <c r="F19" s="69">
        <v>78.959114391493699</v>
      </c>
      <c r="G19" s="68">
        <v>464609.13160000002</v>
      </c>
      <c r="H19" s="69">
        <v>15.3898040819308</v>
      </c>
      <c r="I19" s="68">
        <v>45143.991099999999</v>
      </c>
      <c r="J19" s="69">
        <v>8.4206336710623297</v>
      </c>
      <c r="K19" s="68">
        <v>56312.706899999997</v>
      </c>
      <c r="L19" s="69">
        <v>12.1204477204468</v>
      </c>
      <c r="M19" s="69">
        <v>-0.19833384709837101</v>
      </c>
      <c r="N19" s="68">
        <v>8873580.0004999992</v>
      </c>
      <c r="O19" s="68">
        <v>210237091.7818</v>
      </c>
      <c r="P19" s="68">
        <v>13418</v>
      </c>
      <c r="Q19" s="68">
        <v>11320</v>
      </c>
      <c r="R19" s="69">
        <v>18.533568904593601</v>
      </c>
      <c r="S19" s="68">
        <v>39.954655440453102</v>
      </c>
      <c r="T19" s="68">
        <v>44.273265194346301</v>
      </c>
      <c r="U19" s="70">
        <v>-10.8087773659554</v>
      </c>
    </row>
    <row r="20" spans="1:21" ht="12" thickBot="1" x14ac:dyDescent="0.2">
      <c r="A20" s="53"/>
      <c r="B20" s="42" t="s">
        <v>18</v>
      </c>
      <c r="C20" s="43"/>
      <c r="D20" s="68">
        <v>986528.40639999998</v>
      </c>
      <c r="E20" s="68">
        <v>981588.60889999999</v>
      </c>
      <c r="F20" s="69">
        <v>100.503245194088</v>
      </c>
      <c r="G20" s="68">
        <v>829697.83680000005</v>
      </c>
      <c r="H20" s="69">
        <v>18.902130708797301</v>
      </c>
      <c r="I20" s="68">
        <v>66941.368799999997</v>
      </c>
      <c r="J20" s="69">
        <v>6.7855490390063604</v>
      </c>
      <c r="K20" s="68">
        <v>54253.658900000002</v>
      </c>
      <c r="L20" s="69">
        <v>6.5389659335797399</v>
      </c>
      <c r="M20" s="69">
        <v>0.233859064204055</v>
      </c>
      <c r="N20" s="68">
        <v>14717350.3212</v>
      </c>
      <c r="O20" s="68">
        <v>321081172.03979999</v>
      </c>
      <c r="P20" s="68">
        <v>40986</v>
      </c>
      <c r="Q20" s="68">
        <v>37976</v>
      </c>
      <c r="R20" s="69">
        <v>7.9260585633031297</v>
      </c>
      <c r="S20" s="68">
        <v>24.069887434733801</v>
      </c>
      <c r="T20" s="68">
        <v>21.967697846008001</v>
      </c>
      <c r="U20" s="70">
        <v>8.7336909839148795</v>
      </c>
    </row>
    <row r="21" spans="1:21" ht="12" thickBot="1" x14ac:dyDescent="0.2">
      <c r="A21" s="53"/>
      <c r="B21" s="42" t="s">
        <v>19</v>
      </c>
      <c r="C21" s="43"/>
      <c r="D21" s="68">
        <v>421826.92359999998</v>
      </c>
      <c r="E21" s="68">
        <v>425613.88189999998</v>
      </c>
      <c r="F21" s="69">
        <v>99.110236187998694</v>
      </c>
      <c r="G21" s="68">
        <v>307991.96889999998</v>
      </c>
      <c r="H21" s="69">
        <v>36.960364618130797</v>
      </c>
      <c r="I21" s="68">
        <v>-22735.658500000001</v>
      </c>
      <c r="J21" s="69">
        <v>-5.38980734230213</v>
      </c>
      <c r="K21" s="68">
        <v>35978.547400000003</v>
      </c>
      <c r="L21" s="69">
        <v>11.6816511574955</v>
      </c>
      <c r="M21" s="69">
        <v>-1.63192263565371</v>
      </c>
      <c r="N21" s="68">
        <v>4843002.6206</v>
      </c>
      <c r="O21" s="68">
        <v>124772038.7297</v>
      </c>
      <c r="P21" s="68">
        <v>37557</v>
      </c>
      <c r="Q21" s="68">
        <v>34490</v>
      </c>
      <c r="R21" s="69">
        <v>8.8924325891562894</v>
      </c>
      <c r="S21" s="68">
        <v>11.231645860958</v>
      </c>
      <c r="T21" s="68">
        <v>10.9661088257466</v>
      </c>
      <c r="U21" s="70">
        <v>2.3641863222774999</v>
      </c>
    </row>
    <row r="22" spans="1:21" ht="12" thickBot="1" x14ac:dyDescent="0.2">
      <c r="A22" s="53"/>
      <c r="B22" s="42" t="s">
        <v>20</v>
      </c>
      <c r="C22" s="43"/>
      <c r="D22" s="68">
        <v>1100155.7234</v>
      </c>
      <c r="E22" s="68">
        <v>1196502.0529</v>
      </c>
      <c r="F22" s="69">
        <v>91.947667012648907</v>
      </c>
      <c r="G22" s="68">
        <v>943374.85629999998</v>
      </c>
      <c r="H22" s="69">
        <v>16.619148374900298</v>
      </c>
      <c r="I22" s="68">
        <v>98314.171799999996</v>
      </c>
      <c r="J22" s="69">
        <v>8.9363868867729792</v>
      </c>
      <c r="K22" s="68">
        <v>115519.6562</v>
      </c>
      <c r="L22" s="69">
        <v>12.245360943059101</v>
      </c>
      <c r="M22" s="69">
        <v>-0.14893988578196601</v>
      </c>
      <c r="N22" s="68">
        <v>15532853.6482</v>
      </c>
      <c r="O22" s="68">
        <v>387070645.46280003</v>
      </c>
      <c r="P22" s="68">
        <v>68000</v>
      </c>
      <c r="Q22" s="68">
        <v>58627</v>
      </c>
      <c r="R22" s="69">
        <v>15.987514285226901</v>
      </c>
      <c r="S22" s="68">
        <v>16.1787606382353</v>
      </c>
      <c r="T22" s="68">
        <v>16.245255030958401</v>
      </c>
      <c r="U22" s="70">
        <v>-0.41099806227427299</v>
      </c>
    </row>
    <row r="23" spans="1:21" ht="12" thickBot="1" x14ac:dyDescent="0.2">
      <c r="A23" s="53"/>
      <c r="B23" s="42" t="s">
        <v>21</v>
      </c>
      <c r="C23" s="43"/>
      <c r="D23" s="68">
        <v>2797943.2329000002</v>
      </c>
      <c r="E23" s="68">
        <v>3523366.7245</v>
      </c>
      <c r="F23" s="69">
        <v>79.411070481091002</v>
      </c>
      <c r="G23" s="68">
        <v>2092487.8525</v>
      </c>
      <c r="H23" s="69">
        <v>33.713714493355702</v>
      </c>
      <c r="I23" s="68">
        <v>207715.5171</v>
      </c>
      <c r="J23" s="69">
        <v>7.4238645965918302</v>
      </c>
      <c r="K23" s="68">
        <v>206638.92790000001</v>
      </c>
      <c r="L23" s="69">
        <v>9.8752749103474198</v>
      </c>
      <c r="M23" s="69">
        <v>5.2100018662549997E-3</v>
      </c>
      <c r="N23" s="68">
        <v>36756185.0902</v>
      </c>
      <c r="O23" s="68">
        <v>823776493.57270002</v>
      </c>
      <c r="P23" s="68">
        <v>90226</v>
      </c>
      <c r="Q23" s="68">
        <v>82230</v>
      </c>
      <c r="R23" s="69">
        <v>9.7239450322266894</v>
      </c>
      <c r="S23" s="68">
        <v>31.010387614434901</v>
      </c>
      <c r="T23" s="68">
        <v>31.426889891767001</v>
      </c>
      <c r="U23" s="70">
        <v>-1.3431056796537999</v>
      </c>
    </row>
    <row r="24" spans="1:21" ht="12" thickBot="1" x14ac:dyDescent="0.2">
      <c r="A24" s="53"/>
      <c r="B24" s="42" t="s">
        <v>22</v>
      </c>
      <c r="C24" s="43"/>
      <c r="D24" s="68">
        <v>239984.98439999999</v>
      </c>
      <c r="E24" s="68">
        <v>290040.28240000003</v>
      </c>
      <c r="F24" s="69">
        <v>82.741949640302806</v>
      </c>
      <c r="G24" s="68">
        <v>239539.73970000001</v>
      </c>
      <c r="H24" s="69">
        <v>0.18587508718079801</v>
      </c>
      <c r="I24" s="68">
        <v>43521.1198</v>
      </c>
      <c r="J24" s="69">
        <v>18.134934528845498</v>
      </c>
      <c r="K24" s="68">
        <v>38977.700900000003</v>
      </c>
      <c r="L24" s="69">
        <v>16.271914192115201</v>
      </c>
      <c r="M24" s="69">
        <v>0.116564568845568</v>
      </c>
      <c r="N24" s="68">
        <v>3613961.1531000002</v>
      </c>
      <c r="O24" s="68">
        <v>88156353.631899998</v>
      </c>
      <c r="P24" s="68">
        <v>26213</v>
      </c>
      <c r="Q24" s="68">
        <v>23928</v>
      </c>
      <c r="R24" s="69">
        <v>9.5494817786693407</v>
      </c>
      <c r="S24" s="68">
        <v>9.1551895776904608</v>
      </c>
      <c r="T24" s="68">
        <v>8.7864856235372795</v>
      </c>
      <c r="U24" s="70">
        <v>4.0272672785678401</v>
      </c>
    </row>
    <row r="25" spans="1:21" ht="12" thickBot="1" x14ac:dyDescent="0.2">
      <c r="A25" s="53"/>
      <c r="B25" s="42" t="s">
        <v>23</v>
      </c>
      <c r="C25" s="43"/>
      <c r="D25" s="68">
        <v>273771.97200000001</v>
      </c>
      <c r="E25" s="68">
        <v>335358.93599999999</v>
      </c>
      <c r="F25" s="69">
        <v>81.635508290138404</v>
      </c>
      <c r="G25" s="68">
        <v>223528.2169</v>
      </c>
      <c r="H25" s="69">
        <v>22.477589539614002</v>
      </c>
      <c r="I25" s="68">
        <v>21354.755000000001</v>
      </c>
      <c r="J25" s="69">
        <v>7.8001976769192396</v>
      </c>
      <c r="K25" s="68">
        <v>19073.613700000002</v>
      </c>
      <c r="L25" s="69">
        <v>8.5329780573219391</v>
      </c>
      <c r="M25" s="69">
        <v>0.11959670232809599</v>
      </c>
      <c r="N25" s="68">
        <v>4103919.9145</v>
      </c>
      <c r="O25" s="68">
        <v>86610493.219400004</v>
      </c>
      <c r="P25" s="68">
        <v>19153</v>
      </c>
      <c r="Q25" s="68">
        <v>17911</v>
      </c>
      <c r="R25" s="69">
        <v>6.9342861928424</v>
      </c>
      <c r="S25" s="68">
        <v>14.2939472667467</v>
      </c>
      <c r="T25" s="68">
        <v>13.6697379654961</v>
      </c>
      <c r="U25" s="70">
        <v>4.3669483985211999</v>
      </c>
    </row>
    <row r="26" spans="1:21" ht="12" thickBot="1" x14ac:dyDescent="0.2">
      <c r="A26" s="53"/>
      <c r="B26" s="42" t="s">
        <v>24</v>
      </c>
      <c r="C26" s="43"/>
      <c r="D26" s="68">
        <v>468640.63219999999</v>
      </c>
      <c r="E26" s="68">
        <v>557064.89509999997</v>
      </c>
      <c r="F26" s="69">
        <v>84.126757281281101</v>
      </c>
      <c r="G26" s="68">
        <v>384702.58850000001</v>
      </c>
      <c r="H26" s="69">
        <v>21.818944350565499</v>
      </c>
      <c r="I26" s="68">
        <v>112661.47100000001</v>
      </c>
      <c r="J26" s="69">
        <v>24.040056123840301</v>
      </c>
      <c r="K26" s="68">
        <v>88934.291299999997</v>
      </c>
      <c r="L26" s="69">
        <v>23.117674265402002</v>
      </c>
      <c r="M26" s="69">
        <v>0.26679449909778502</v>
      </c>
      <c r="N26" s="68">
        <v>6756152.0930000003</v>
      </c>
      <c r="O26" s="68">
        <v>180348353.53349999</v>
      </c>
      <c r="P26" s="68">
        <v>37202</v>
      </c>
      <c r="Q26" s="68">
        <v>34815</v>
      </c>
      <c r="R26" s="69">
        <v>6.8562401263823096</v>
      </c>
      <c r="S26" s="68">
        <v>12.597189188753299</v>
      </c>
      <c r="T26" s="68">
        <v>12.438498497773899</v>
      </c>
      <c r="U26" s="70">
        <v>1.2597309495123199</v>
      </c>
    </row>
    <row r="27" spans="1:21" ht="12" thickBot="1" x14ac:dyDescent="0.2">
      <c r="A27" s="53"/>
      <c r="B27" s="42" t="s">
        <v>25</v>
      </c>
      <c r="C27" s="43"/>
      <c r="D27" s="68">
        <v>218926.19870000001</v>
      </c>
      <c r="E27" s="68">
        <v>264745.36080000002</v>
      </c>
      <c r="F27" s="69">
        <v>82.693119924162204</v>
      </c>
      <c r="G27" s="68">
        <v>191012.2634</v>
      </c>
      <c r="H27" s="69">
        <v>14.6136875209657</v>
      </c>
      <c r="I27" s="68">
        <v>68244.683999999994</v>
      </c>
      <c r="J27" s="69">
        <v>31.1724610417766</v>
      </c>
      <c r="K27" s="68">
        <v>53535.796000000002</v>
      </c>
      <c r="L27" s="69">
        <v>28.027413029440101</v>
      </c>
      <c r="M27" s="69">
        <v>0.27474865602073101</v>
      </c>
      <c r="N27" s="68">
        <v>3022277.6719</v>
      </c>
      <c r="O27" s="68">
        <v>80597792.119900003</v>
      </c>
      <c r="P27" s="68">
        <v>32406</v>
      </c>
      <c r="Q27" s="68">
        <v>29006</v>
      </c>
      <c r="R27" s="69">
        <v>11.7217127490864</v>
      </c>
      <c r="S27" s="68">
        <v>6.7557303801765096</v>
      </c>
      <c r="T27" s="68">
        <v>6.7036563676480698</v>
      </c>
      <c r="U27" s="70">
        <v>0.77081247471391001</v>
      </c>
    </row>
    <row r="28" spans="1:21" ht="12" thickBot="1" x14ac:dyDescent="0.2">
      <c r="A28" s="53"/>
      <c r="B28" s="42" t="s">
        <v>26</v>
      </c>
      <c r="C28" s="43"/>
      <c r="D28" s="68">
        <v>989761.20220000006</v>
      </c>
      <c r="E28" s="68">
        <v>1266193.6614000001</v>
      </c>
      <c r="F28" s="69">
        <v>78.168232267538301</v>
      </c>
      <c r="G28" s="68">
        <v>794536.67279999994</v>
      </c>
      <c r="H28" s="69">
        <v>24.570864515544098</v>
      </c>
      <c r="I28" s="68">
        <v>40310.494100000004</v>
      </c>
      <c r="J28" s="69">
        <v>4.0727494682959398</v>
      </c>
      <c r="K28" s="68">
        <v>40256.518700000001</v>
      </c>
      <c r="L28" s="69">
        <v>5.0666659045621296</v>
      </c>
      <c r="M28" s="69">
        <v>1.340786579243E-3</v>
      </c>
      <c r="N28" s="68">
        <v>13391337.705600001</v>
      </c>
      <c r="O28" s="68">
        <v>273806183.73570001</v>
      </c>
      <c r="P28" s="68">
        <v>50212</v>
      </c>
      <c r="Q28" s="68">
        <v>46824</v>
      </c>
      <c r="R28" s="69">
        <v>7.2356056723047901</v>
      </c>
      <c r="S28" s="68">
        <v>19.7116466621525</v>
      </c>
      <c r="T28" s="68">
        <v>18.7765720186229</v>
      </c>
      <c r="U28" s="70">
        <v>4.7437672740194996</v>
      </c>
    </row>
    <row r="29" spans="1:21" ht="12" thickBot="1" x14ac:dyDescent="0.2">
      <c r="A29" s="53"/>
      <c r="B29" s="42" t="s">
        <v>27</v>
      </c>
      <c r="C29" s="43"/>
      <c r="D29" s="68">
        <v>710313.86820000003</v>
      </c>
      <c r="E29" s="68">
        <v>605192.32519999996</v>
      </c>
      <c r="F29" s="69">
        <v>117.36993987246299</v>
      </c>
      <c r="G29" s="68">
        <v>553862.94909999997</v>
      </c>
      <c r="H29" s="69">
        <v>28.247226024818101</v>
      </c>
      <c r="I29" s="68">
        <v>88887.237099999998</v>
      </c>
      <c r="J29" s="69">
        <v>12.5137972211141</v>
      </c>
      <c r="K29" s="68">
        <v>58035.805</v>
      </c>
      <c r="L29" s="69">
        <v>10.4783692598151</v>
      </c>
      <c r="M29" s="69">
        <v>0.53159307603297701</v>
      </c>
      <c r="N29" s="68">
        <v>8585518.3038999997</v>
      </c>
      <c r="O29" s="68">
        <v>192678558.24470001</v>
      </c>
      <c r="P29" s="68">
        <v>112776</v>
      </c>
      <c r="Q29" s="68">
        <v>108365</v>
      </c>
      <c r="R29" s="69">
        <v>4.0705024685091997</v>
      </c>
      <c r="S29" s="68">
        <v>6.2984488561395997</v>
      </c>
      <c r="T29" s="68">
        <v>6.1817786914594199</v>
      </c>
      <c r="U29" s="70">
        <v>1.8523634524150701</v>
      </c>
    </row>
    <row r="30" spans="1:21" ht="12" thickBot="1" x14ac:dyDescent="0.2">
      <c r="A30" s="53"/>
      <c r="B30" s="42" t="s">
        <v>28</v>
      </c>
      <c r="C30" s="43"/>
      <c r="D30" s="68">
        <v>1093783.07</v>
      </c>
      <c r="E30" s="68">
        <v>1328875.0079999999</v>
      </c>
      <c r="F30" s="69">
        <v>82.308950308741203</v>
      </c>
      <c r="G30" s="68">
        <v>959621.67839999998</v>
      </c>
      <c r="H30" s="69">
        <v>13.9806545245716</v>
      </c>
      <c r="I30" s="68">
        <v>116003.4397</v>
      </c>
      <c r="J30" s="69">
        <v>10.6057081044416</v>
      </c>
      <c r="K30" s="68">
        <v>107758.35649999999</v>
      </c>
      <c r="L30" s="69">
        <v>11.2292540826785</v>
      </c>
      <c r="M30" s="69">
        <v>7.6514559685216005E-2</v>
      </c>
      <c r="N30" s="68">
        <v>15148717.864700001</v>
      </c>
      <c r="O30" s="68">
        <v>348999053.19349998</v>
      </c>
      <c r="P30" s="68">
        <v>86789</v>
      </c>
      <c r="Q30" s="68">
        <v>75519</v>
      </c>
      <c r="R30" s="69">
        <v>14.923396761079999</v>
      </c>
      <c r="S30" s="68">
        <v>12.6027845694731</v>
      </c>
      <c r="T30" s="68">
        <v>12.0387966246905</v>
      </c>
      <c r="U30" s="70">
        <v>4.4751058123196197</v>
      </c>
    </row>
    <row r="31" spans="1:21" ht="12" thickBot="1" x14ac:dyDescent="0.2">
      <c r="A31" s="53"/>
      <c r="B31" s="42" t="s">
        <v>29</v>
      </c>
      <c r="C31" s="43"/>
      <c r="D31" s="68">
        <v>744660.29370000004</v>
      </c>
      <c r="E31" s="68">
        <v>1105657.0837999999</v>
      </c>
      <c r="F31" s="69">
        <v>67.350022408457704</v>
      </c>
      <c r="G31" s="68">
        <v>819086.23580000002</v>
      </c>
      <c r="H31" s="69">
        <v>-9.0864598679659601</v>
      </c>
      <c r="I31" s="68">
        <v>19107.883699999998</v>
      </c>
      <c r="J31" s="69">
        <v>2.5659866467511598</v>
      </c>
      <c r="K31" s="68">
        <v>30074.8138</v>
      </c>
      <c r="L31" s="69">
        <v>3.67175182361916</v>
      </c>
      <c r="M31" s="69">
        <v>-0.36465496255208701</v>
      </c>
      <c r="N31" s="68">
        <v>15606262.214199999</v>
      </c>
      <c r="O31" s="68">
        <v>297707747.00959998</v>
      </c>
      <c r="P31" s="68">
        <v>29956</v>
      </c>
      <c r="Q31" s="68">
        <v>26826</v>
      </c>
      <c r="R31" s="69">
        <v>11.667784984716301</v>
      </c>
      <c r="S31" s="68">
        <v>24.858468877687301</v>
      </c>
      <c r="T31" s="68">
        <v>24.073995537910999</v>
      </c>
      <c r="U31" s="70">
        <v>3.1557588829633398</v>
      </c>
    </row>
    <row r="32" spans="1:21" ht="12" thickBot="1" x14ac:dyDescent="0.2">
      <c r="A32" s="53"/>
      <c r="B32" s="42" t="s">
        <v>30</v>
      </c>
      <c r="C32" s="43"/>
      <c r="D32" s="68">
        <v>110423.7865</v>
      </c>
      <c r="E32" s="68">
        <v>139623.93429999999</v>
      </c>
      <c r="F32" s="69">
        <v>79.086574270812505</v>
      </c>
      <c r="G32" s="68">
        <v>116178.8328</v>
      </c>
      <c r="H32" s="69">
        <v>-4.95361001767614</v>
      </c>
      <c r="I32" s="68">
        <v>28074.898799999999</v>
      </c>
      <c r="J32" s="69">
        <v>25.424684019507001</v>
      </c>
      <c r="K32" s="68">
        <v>26364.7641</v>
      </c>
      <c r="L32" s="69">
        <v>22.6932595762832</v>
      </c>
      <c r="M32" s="69">
        <v>6.4864403622711994E-2</v>
      </c>
      <c r="N32" s="68">
        <v>1451995.4188999999</v>
      </c>
      <c r="O32" s="68">
        <v>43041779.884300001</v>
      </c>
      <c r="P32" s="68">
        <v>26163</v>
      </c>
      <c r="Q32" s="68">
        <v>24964</v>
      </c>
      <c r="R32" s="69">
        <v>4.8029161993270204</v>
      </c>
      <c r="S32" s="68">
        <v>4.2206087413522901</v>
      </c>
      <c r="T32" s="68">
        <v>4.0557492549271004</v>
      </c>
      <c r="U32" s="70">
        <v>3.9060594461161702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-25.982900000000001</v>
      </c>
      <c r="H33" s="71"/>
      <c r="I33" s="71"/>
      <c r="J33" s="71"/>
      <c r="K33" s="68">
        <v>-6.2534999999999998</v>
      </c>
      <c r="L33" s="69">
        <v>24.067752252443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152362.2605</v>
      </c>
      <c r="E35" s="68">
        <v>180995.5607</v>
      </c>
      <c r="F35" s="69">
        <v>84.180109120212293</v>
      </c>
      <c r="G35" s="68">
        <v>149592.10819999999</v>
      </c>
      <c r="H35" s="69">
        <v>1.85180377048795</v>
      </c>
      <c r="I35" s="68">
        <v>17311.9323</v>
      </c>
      <c r="J35" s="69">
        <v>11.362349339782901</v>
      </c>
      <c r="K35" s="68">
        <v>13967.727000000001</v>
      </c>
      <c r="L35" s="69">
        <v>9.3372084718035993</v>
      </c>
      <c r="M35" s="69">
        <v>0.23942373014592899</v>
      </c>
      <c r="N35" s="68">
        <v>2679711.2379000001</v>
      </c>
      <c r="O35" s="68">
        <v>49249749.102200001</v>
      </c>
      <c r="P35" s="68">
        <v>11064</v>
      </c>
      <c r="Q35" s="68">
        <v>9580</v>
      </c>
      <c r="R35" s="69">
        <v>15.490605427975</v>
      </c>
      <c r="S35" s="68">
        <v>13.7709924530007</v>
      </c>
      <c r="T35" s="68">
        <v>13.5768187473904</v>
      </c>
      <c r="U35" s="70">
        <v>1.4100196937368601</v>
      </c>
    </row>
    <row r="36" spans="1:21" ht="12" thickBot="1" x14ac:dyDescent="0.2">
      <c r="A36" s="53"/>
      <c r="B36" s="42" t="s">
        <v>37</v>
      </c>
      <c r="C36" s="43"/>
      <c r="D36" s="71"/>
      <c r="E36" s="68">
        <v>682198.45530000003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351407.23310000001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312268.25770000002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180017.095</v>
      </c>
      <c r="E39" s="68">
        <v>412861.81839999999</v>
      </c>
      <c r="F39" s="69">
        <v>43.602262785557699</v>
      </c>
      <c r="G39" s="68">
        <v>238011.96590000001</v>
      </c>
      <c r="H39" s="69">
        <v>-24.366367749916598</v>
      </c>
      <c r="I39" s="68">
        <v>10949.775100000001</v>
      </c>
      <c r="J39" s="69">
        <v>6.0826307079335997</v>
      </c>
      <c r="K39" s="68">
        <v>12798.616400000001</v>
      </c>
      <c r="L39" s="69">
        <v>5.3772995620637403</v>
      </c>
      <c r="M39" s="69">
        <v>-0.14445634139015201</v>
      </c>
      <c r="N39" s="68">
        <v>4214037.6299000001</v>
      </c>
      <c r="O39" s="68">
        <v>82684063.605499998</v>
      </c>
      <c r="P39" s="68">
        <v>335</v>
      </c>
      <c r="Q39" s="68">
        <v>351</v>
      </c>
      <c r="R39" s="69">
        <v>-4.5584045584045603</v>
      </c>
      <c r="S39" s="68">
        <v>537.36446268656698</v>
      </c>
      <c r="T39" s="68">
        <v>598.50731509971502</v>
      </c>
      <c r="U39" s="70">
        <v>-11.378283578237101</v>
      </c>
    </row>
    <row r="40" spans="1:21" ht="12" thickBot="1" x14ac:dyDescent="0.2">
      <c r="A40" s="53"/>
      <c r="B40" s="42" t="s">
        <v>34</v>
      </c>
      <c r="C40" s="43"/>
      <c r="D40" s="68">
        <v>341456.56229999999</v>
      </c>
      <c r="E40" s="68">
        <v>371406.92249999999</v>
      </c>
      <c r="F40" s="69">
        <v>91.935971468060103</v>
      </c>
      <c r="G40" s="68">
        <v>347789.2328</v>
      </c>
      <c r="H40" s="69">
        <v>-1.8208356966708099</v>
      </c>
      <c r="I40" s="68">
        <v>21709.518899999999</v>
      </c>
      <c r="J40" s="69">
        <v>6.3579152656396296</v>
      </c>
      <c r="K40" s="68">
        <v>17724.405900000002</v>
      </c>
      <c r="L40" s="69">
        <v>5.0963066789915903</v>
      </c>
      <c r="M40" s="69">
        <v>0.224837606545673</v>
      </c>
      <c r="N40" s="68">
        <v>6428171.8707999997</v>
      </c>
      <c r="O40" s="68">
        <v>155599772.1672</v>
      </c>
      <c r="P40" s="68">
        <v>1829</v>
      </c>
      <c r="Q40" s="68">
        <v>1735</v>
      </c>
      <c r="R40" s="69">
        <v>5.4178674351585103</v>
      </c>
      <c r="S40" s="68">
        <v>186.69030196828899</v>
      </c>
      <c r="T40" s="68">
        <v>183.150085475504</v>
      </c>
      <c r="U40" s="70">
        <v>1.89630444402288</v>
      </c>
    </row>
    <row r="41" spans="1:21" ht="12" thickBot="1" x14ac:dyDescent="0.2">
      <c r="A41" s="53"/>
      <c r="B41" s="42" t="s">
        <v>40</v>
      </c>
      <c r="C41" s="43"/>
      <c r="D41" s="71"/>
      <c r="E41" s="68">
        <v>294657.65330000001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128139.9206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21637.017599999999</v>
      </c>
      <c r="E44" s="74"/>
      <c r="F44" s="74"/>
      <c r="G44" s="73">
        <v>16572.304899999999</v>
      </c>
      <c r="H44" s="75">
        <v>30.561305325730501</v>
      </c>
      <c r="I44" s="73">
        <v>2301.7098000000001</v>
      </c>
      <c r="J44" s="75">
        <v>10.637833007077701</v>
      </c>
      <c r="K44" s="73">
        <v>2860.9097000000002</v>
      </c>
      <c r="L44" s="75">
        <v>17.2631973480044</v>
      </c>
      <c r="M44" s="75">
        <v>-0.19546226852249099</v>
      </c>
      <c r="N44" s="73">
        <v>307315.18040000001</v>
      </c>
      <c r="O44" s="73">
        <v>9818225.5332999993</v>
      </c>
      <c r="P44" s="73">
        <v>34</v>
      </c>
      <c r="Q44" s="73">
        <v>28</v>
      </c>
      <c r="R44" s="75">
        <v>21.428571428571399</v>
      </c>
      <c r="S44" s="73">
        <v>636.38287058823505</v>
      </c>
      <c r="T44" s="73">
        <v>520.97126428571403</v>
      </c>
      <c r="U44" s="76">
        <v>18.135561410671102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63560</v>
      </c>
      <c r="D2" s="32">
        <v>589691.871177778</v>
      </c>
      <c r="E2" s="32">
        <v>457145.62304017099</v>
      </c>
      <c r="F2" s="32">
        <v>132546.24813760701</v>
      </c>
      <c r="G2" s="32">
        <v>457145.62304017099</v>
      </c>
      <c r="H2" s="32">
        <v>0.22477204556487301</v>
      </c>
    </row>
    <row r="3" spans="1:8" ht="14.25" x14ac:dyDescent="0.2">
      <c r="A3" s="32">
        <v>2</v>
      </c>
      <c r="B3" s="33">
        <v>13</v>
      </c>
      <c r="C3" s="32">
        <v>9242.4979999999996</v>
      </c>
      <c r="D3" s="32">
        <v>84017.617511050601</v>
      </c>
      <c r="E3" s="32">
        <v>65854.930215898901</v>
      </c>
      <c r="F3" s="32">
        <v>18162.6872951517</v>
      </c>
      <c r="G3" s="32">
        <v>65854.930215898901</v>
      </c>
      <c r="H3" s="32">
        <v>0.21617712847859299</v>
      </c>
    </row>
    <row r="4" spans="1:8" ht="14.25" x14ac:dyDescent="0.2">
      <c r="A4" s="32">
        <v>3</v>
      </c>
      <c r="B4" s="33">
        <v>14</v>
      </c>
      <c r="C4" s="32">
        <v>109592</v>
      </c>
      <c r="D4" s="32">
        <v>120822.32757094</v>
      </c>
      <c r="E4" s="32">
        <v>88733.955638461499</v>
      </c>
      <c r="F4" s="32">
        <v>32088.3719324786</v>
      </c>
      <c r="G4" s="32">
        <v>88733.955638461499</v>
      </c>
      <c r="H4" s="32">
        <v>0.26558313001906098</v>
      </c>
    </row>
    <row r="5" spans="1:8" ht="14.25" x14ac:dyDescent="0.2">
      <c r="A5" s="32">
        <v>4</v>
      </c>
      <c r="B5" s="33">
        <v>15</v>
      </c>
      <c r="C5" s="32">
        <v>3758</v>
      </c>
      <c r="D5" s="32">
        <v>52618.821314529901</v>
      </c>
      <c r="E5" s="32">
        <v>42771.1054008547</v>
      </c>
      <c r="F5" s="32">
        <v>9847.7159136752107</v>
      </c>
      <c r="G5" s="32">
        <v>42771.1054008547</v>
      </c>
      <c r="H5" s="32">
        <v>0.18715196706536499</v>
      </c>
    </row>
    <row r="6" spans="1:8" ht="14.25" x14ac:dyDescent="0.2">
      <c r="A6" s="32">
        <v>5</v>
      </c>
      <c r="B6" s="33">
        <v>16</v>
      </c>
      <c r="C6" s="32">
        <v>5095</v>
      </c>
      <c r="D6" s="32">
        <v>179215.732898291</v>
      </c>
      <c r="E6" s="32">
        <v>150112.708029915</v>
      </c>
      <c r="F6" s="32">
        <v>29103.024868376098</v>
      </c>
      <c r="G6" s="32">
        <v>150112.708029915</v>
      </c>
      <c r="H6" s="32">
        <v>0.16239101555270699</v>
      </c>
    </row>
    <row r="7" spans="1:8" ht="14.25" x14ac:dyDescent="0.2">
      <c r="A7" s="32">
        <v>6</v>
      </c>
      <c r="B7" s="33">
        <v>17</v>
      </c>
      <c r="C7" s="32">
        <v>15941</v>
      </c>
      <c r="D7" s="32">
        <v>235454.548819658</v>
      </c>
      <c r="E7" s="32">
        <v>170855.965707692</v>
      </c>
      <c r="F7" s="32">
        <v>64598.583111965803</v>
      </c>
      <c r="G7" s="32">
        <v>170855.965707692</v>
      </c>
      <c r="H7" s="32">
        <v>0.274356912770642</v>
      </c>
    </row>
    <row r="8" spans="1:8" ht="14.25" x14ac:dyDescent="0.2">
      <c r="A8" s="32">
        <v>7</v>
      </c>
      <c r="B8" s="33">
        <v>18</v>
      </c>
      <c r="C8" s="32">
        <v>57008</v>
      </c>
      <c r="D8" s="32">
        <v>133857.361841026</v>
      </c>
      <c r="E8" s="32">
        <v>108679.254737607</v>
      </c>
      <c r="F8" s="32">
        <v>25178.107103418799</v>
      </c>
      <c r="G8" s="32">
        <v>108679.254737607</v>
      </c>
      <c r="H8" s="32">
        <v>0.188096543642638</v>
      </c>
    </row>
    <row r="9" spans="1:8" ht="14.25" x14ac:dyDescent="0.2">
      <c r="A9" s="32">
        <v>8</v>
      </c>
      <c r="B9" s="33">
        <v>19</v>
      </c>
      <c r="C9" s="32">
        <v>14362</v>
      </c>
      <c r="D9" s="32">
        <v>72729.580143589701</v>
      </c>
      <c r="E9" s="32">
        <v>59863.062486324801</v>
      </c>
      <c r="F9" s="32">
        <v>12866.517657265</v>
      </c>
      <c r="G9" s="32">
        <v>59863.062486324801</v>
      </c>
      <c r="H9" s="32">
        <v>0.17690900499992801</v>
      </c>
    </row>
    <row r="10" spans="1:8" ht="14.25" x14ac:dyDescent="0.2">
      <c r="A10" s="32">
        <v>9</v>
      </c>
      <c r="B10" s="33">
        <v>21</v>
      </c>
      <c r="C10" s="32">
        <v>220093</v>
      </c>
      <c r="D10" s="32">
        <v>818257.64382820495</v>
      </c>
      <c r="E10" s="32">
        <v>748145.80454871804</v>
      </c>
      <c r="F10" s="32">
        <v>70111.839279487205</v>
      </c>
      <c r="G10" s="32">
        <v>748145.80454871804</v>
      </c>
      <c r="H10" s="37">
        <v>8.5684307147404201E-2</v>
      </c>
    </row>
    <row r="11" spans="1:8" ht="14.25" x14ac:dyDescent="0.2">
      <c r="A11" s="32">
        <v>10</v>
      </c>
      <c r="B11" s="33">
        <v>22</v>
      </c>
      <c r="C11" s="32">
        <v>28029</v>
      </c>
      <c r="D11" s="32">
        <v>401453.06077435898</v>
      </c>
      <c r="E11" s="32">
        <v>380593.950610256</v>
      </c>
      <c r="F11" s="32">
        <v>20859.1101641026</v>
      </c>
      <c r="G11" s="32">
        <v>380593.950610256</v>
      </c>
      <c r="H11" s="32">
        <v>5.1959026352589303E-2</v>
      </c>
    </row>
    <row r="12" spans="1:8" ht="14.25" x14ac:dyDescent="0.2">
      <c r="A12" s="32">
        <v>11</v>
      </c>
      <c r="B12" s="33">
        <v>23</v>
      </c>
      <c r="C12" s="32">
        <v>200819.06599999999</v>
      </c>
      <c r="D12" s="32">
        <v>1472252.14103846</v>
      </c>
      <c r="E12" s="32">
        <v>1267533.9752615399</v>
      </c>
      <c r="F12" s="32">
        <v>204718.16577692301</v>
      </c>
      <c r="G12" s="32">
        <v>1267533.9752615399</v>
      </c>
      <c r="H12" s="32">
        <v>0.13905102262749899</v>
      </c>
    </row>
    <row r="13" spans="1:8" ht="14.25" x14ac:dyDescent="0.2">
      <c r="A13" s="32">
        <v>12</v>
      </c>
      <c r="B13" s="33">
        <v>24</v>
      </c>
      <c r="C13" s="32">
        <v>22747.4</v>
      </c>
      <c r="D13" s="32">
        <v>536111.36121452996</v>
      </c>
      <c r="E13" s="32">
        <v>490967.57624017098</v>
      </c>
      <c r="F13" s="32">
        <v>45143.784974358998</v>
      </c>
      <c r="G13" s="32">
        <v>490967.57624017098</v>
      </c>
      <c r="H13" s="32">
        <v>8.4205984503085904E-2</v>
      </c>
    </row>
    <row r="14" spans="1:8" ht="14.25" x14ac:dyDescent="0.2">
      <c r="A14" s="32">
        <v>13</v>
      </c>
      <c r="B14" s="33">
        <v>25</v>
      </c>
      <c r="C14" s="32">
        <v>87284</v>
      </c>
      <c r="D14" s="32">
        <v>986528.35530000005</v>
      </c>
      <c r="E14" s="32">
        <v>919587.03760000004</v>
      </c>
      <c r="F14" s="32">
        <v>66941.3177</v>
      </c>
      <c r="G14" s="32">
        <v>919587.03760000004</v>
      </c>
      <c r="H14" s="32">
        <v>6.7855442107027306E-2</v>
      </c>
    </row>
    <row r="15" spans="1:8" ht="14.25" x14ac:dyDescent="0.2">
      <c r="A15" s="32">
        <v>14</v>
      </c>
      <c r="B15" s="33">
        <v>26</v>
      </c>
      <c r="C15" s="32">
        <v>84937</v>
      </c>
      <c r="D15" s="32">
        <v>421826.17621710198</v>
      </c>
      <c r="E15" s="32">
        <v>444562.58203782601</v>
      </c>
      <c r="F15" s="32">
        <v>-22736.405820724602</v>
      </c>
      <c r="G15" s="32">
        <v>444562.58203782601</v>
      </c>
      <c r="H15" s="32">
        <v>-5.3899940550448097E-2</v>
      </c>
    </row>
    <row r="16" spans="1:8" ht="14.25" x14ac:dyDescent="0.2">
      <c r="A16" s="32">
        <v>15</v>
      </c>
      <c r="B16" s="33">
        <v>27</v>
      </c>
      <c r="C16" s="32">
        <v>160974.307</v>
      </c>
      <c r="D16" s="32">
        <v>1100156.6701333299</v>
      </c>
      <c r="E16" s="32">
        <v>1001841.5535</v>
      </c>
      <c r="F16" s="32">
        <v>98315.116633333295</v>
      </c>
      <c r="G16" s="32">
        <v>1001841.5535</v>
      </c>
      <c r="H16" s="32">
        <v>8.9364650783254396E-2</v>
      </c>
    </row>
    <row r="17" spans="1:8" ht="14.25" x14ac:dyDescent="0.2">
      <c r="A17" s="32">
        <v>16</v>
      </c>
      <c r="B17" s="33">
        <v>29</v>
      </c>
      <c r="C17" s="32">
        <v>222489</v>
      </c>
      <c r="D17" s="32">
        <v>2797945.5784333302</v>
      </c>
      <c r="E17" s="32">
        <v>2590227.7532247901</v>
      </c>
      <c r="F17" s="32">
        <v>207717.825208547</v>
      </c>
      <c r="G17" s="32">
        <v>2590227.7532247901</v>
      </c>
      <c r="H17" s="32">
        <v>7.4239408660998804E-2</v>
      </c>
    </row>
    <row r="18" spans="1:8" ht="14.25" x14ac:dyDescent="0.2">
      <c r="A18" s="32">
        <v>17</v>
      </c>
      <c r="B18" s="33">
        <v>31</v>
      </c>
      <c r="C18" s="32">
        <v>30626.366999999998</v>
      </c>
      <c r="D18" s="32">
        <v>239984.96344034499</v>
      </c>
      <c r="E18" s="32">
        <v>196463.85738275299</v>
      </c>
      <c r="F18" s="32">
        <v>43521.106057591598</v>
      </c>
      <c r="G18" s="32">
        <v>196463.85738275299</v>
      </c>
      <c r="H18" s="32">
        <v>0.181349303863407</v>
      </c>
    </row>
    <row r="19" spans="1:8" ht="14.25" x14ac:dyDescent="0.2">
      <c r="A19" s="32">
        <v>18</v>
      </c>
      <c r="B19" s="33">
        <v>32</v>
      </c>
      <c r="C19" s="32">
        <v>16688.672999999999</v>
      </c>
      <c r="D19" s="32">
        <v>273771.96951260098</v>
      </c>
      <c r="E19" s="32">
        <v>252417.21021200501</v>
      </c>
      <c r="F19" s="32">
        <v>21354.759300596499</v>
      </c>
      <c r="G19" s="32">
        <v>252417.21021200501</v>
      </c>
      <c r="H19" s="32">
        <v>7.8001993186572693E-2</v>
      </c>
    </row>
    <row r="20" spans="1:8" ht="14.25" x14ac:dyDescent="0.2">
      <c r="A20" s="32">
        <v>19</v>
      </c>
      <c r="B20" s="33">
        <v>33</v>
      </c>
      <c r="C20" s="32">
        <v>31123.893</v>
      </c>
      <c r="D20" s="32">
        <v>468640.60918226303</v>
      </c>
      <c r="E20" s="32">
        <v>355979.15848308301</v>
      </c>
      <c r="F20" s="32">
        <v>112661.45069918</v>
      </c>
      <c r="G20" s="32">
        <v>355979.15848308301</v>
      </c>
      <c r="H20" s="32">
        <v>0.24040052972738299</v>
      </c>
    </row>
    <row r="21" spans="1:8" ht="14.25" x14ac:dyDescent="0.2">
      <c r="A21" s="32">
        <v>20</v>
      </c>
      <c r="B21" s="33">
        <v>34</v>
      </c>
      <c r="C21" s="32">
        <v>43105.205999999998</v>
      </c>
      <c r="D21" s="32">
        <v>218926.09211613299</v>
      </c>
      <c r="E21" s="32">
        <v>150681.51715988899</v>
      </c>
      <c r="F21" s="32">
        <v>68244.574956244294</v>
      </c>
      <c r="G21" s="32">
        <v>150681.51715988899</v>
      </c>
      <c r="H21" s="32">
        <v>0.31172426409567799</v>
      </c>
    </row>
    <row r="22" spans="1:8" ht="14.25" x14ac:dyDescent="0.2">
      <c r="A22" s="32">
        <v>21</v>
      </c>
      <c r="B22" s="33">
        <v>35</v>
      </c>
      <c r="C22" s="32">
        <v>39951.660000000003</v>
      </c>
      <c r="D22" s="32">
        <v>989761.19782123901</v>
      </c>
      <c r="E22" s="32">
        <v>949450.68698849599</v>
      </c>
      <c r="F22" s="32">
        <v>40310.510832743399</v>
      </c>
      <c r="G22" s="32">
        <v>949450.68698849599</v>
      </c>
      <c r="H22" s="32">
        <v>4.0727511768979097E-2</v>
      </c>
    </row>
    <row r="23" spans="1:8" ht="14.25" x14ac:dyDescent="0.2">
      <c r="A23" s="32">
        <v>22</v>
      </c>
      <c r="B23" s="33">
        <v>36</v>
      </c>
      <c r="C23" s="32">
        <v>192142.05600000001</v>
      </c>
      <c r="D23" s="32">
        <v>710313.86557610601</v>
      </c>
      <c r="E23" s="32">
        <v>621426.62126589403</v>
      </c>
      <c r="F23" s="32">
        <v>88887.244310212205</v>
      </c>
      <c r="G23" s="32">
        <v>621426.62126589403</v>
      </c>
      <c r="H23" s="32">
        <v>0.12513798282414099</v>
      </c>
    </row>
    <row r="24" spans="1:8" ht="14.25" x14ac:dyDescent="0.2">
      <c r="A24" s="32">
        <v>23</v>
      </c>
      <c r="B24" s="33">
        <v>37</v>
      </c>
      <c r="C24" s="32">
        <v>142757.247</v>
      </c>
      <c r="D24" s="32">
        <v>1093783.1005088501</v>
      </c>
      <c r="E24" s="32">
        <v>977779.62196873804</v>
      </c>
      <c r="F24" s="32">
        <v>116003.478540111</v>
      </c>
      <c r="G24" s="32">
        <v>977779.62196873804</v>
      </c>
      <c r="H24" s="32">
        <v>0.10605711359605401</v>
      </c>
    </row>
    <row r="25" spans="1:8" ht="14.25" x14ac:dyDescent="0.2">
      <c r="A25" s="32">
        <v>24</v>
      </c>
      <c r="B25" s="33">
        <v>38</v>
      </c>
      <c r="C25" s="32">
        <v>147680.962</v>
      </c>
      <c r="D25" s="32">
        <v>744660.20559999999</v>
      </c>
      <c r="E25" s="32">
        <v>725552.39749999996</v>
      </c>
      <c r="F25" s="32">
        <v>19107.808099999998</v>
      </c>
      <c r="G25" s="32">
        <v>725552.39749999996</v>
      </c>
      <c r="H25" s="32">
        <v>2.5659767980490002E-2</v>
      </c>
    </row>
    <row r="26" spans="1:8" ht="14.25" x14ac:dyDescent="0.2">
      <c r="A26" s="32">
        <v>25</v>
      </c>
      <c r="B26" s="33">
        <v>39</v>
      </c>
      <c r="C26" s="32">
        <v>101698.66</v>
      </c>
      <c r="D26" s="32">
        <v>110423.615415165</v>
      </c>
      <c r="E26" s="32">
        <v>82348.880540077502</v>
      </c>
      <c r="F26" s="32">
        <v>28074.734875087699</v>
      </c>
      <c r="G26" s="32">
        <v>82348.880540077502</v>
      </c>
      <c r="H26" s="32">
        <v>0.25424574960287</v>
      </c>
    </row>
    <row r="27" spans="1:8" ht="14.25" x14ac:dyDescent="0.2">
      <c r="A27" s="32">
        <v>26</v>
      </c>
      <c r="B27" s="33">
        <v>42</v>
      </c>
      <c r="C27" s="32">
        <v>9351.69</v>
      </c>
      <c r="D27" s="32">
        <v>152362.2597</v>
      </c>
      <c r="E27" s="32">
        <v>135050.3259</v>
      </c>
      <c r="F27" s="32">
        <v>17311.933799999999</v>
      </c>
      <c r="G27" s="32">
        <v>135050.3259</v>
      </c>
      <c r="H27" s="32">
        <v>0.11362350383938299</v>
      </c>
    </row>
    <row r="28" spans="1:8" ht="14.25" x14ac:dyDescent="0.2">
      <c r="A28" s="32">
        <v>27</v>
      </c>
      <c r="B28" s="33">
        <v>75</v>
      </c>
      <c r="C28" s="32">
        <v>358</v>
      </c>
      <c r="D28" s="32">
        <v>180017.09421367501</v>
      </c>
      <c r="E28" s="32">
        <v>169067.31880341901</v>
      </c>
      <c r="F28" s="32">
        <v>10949.775410256399</v>
      </c>
      <c r="G28" s="32">
        <v>169067.31880341901</v>
      </c>
      <c r="H28" s="32">
        <v>6.0826309068511802E-2</v>
      </c>
    </row>
    <row r="29" spans="1:8" ht="14.25" x14ac:dyDescent="0.2">
      <c r="A29" s="32">
        <v>28</v>
      </c>
      <c r="B29" s="33">
        <v>76</v>
      </c>
      <c r="C29" s="32">
        <v>2313</v>
      </c>
      <c r="D29" s="32">
        <v>341456.55393504299</v>
      </c>
      <c r="E29" s="32">
        <v>319747.03940000001</v>
      </c>
      <c r="F29" s="32">
        <v>21709.514535042701</v>
      </c>
      <c r="G29" s="32">
        <v>319747.03940000001</v>
      </c>
      <c r="H29" s="32">
        <v>6.3579141430604003E-2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21637.017623477801</v>
      </c>
      <c r="E30" s="32">
        <v>19335.308297405601</v>
      </c>
      <c r="F30" s="32">
        <v>2301.7093260721599</v>
      </c>
      <c r="G30" s="32">
        <v>19335.308297405601</v>
      </c>
      <c r="H30" s="32">
        <v>0.106378308051782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2014-10-12T02:54:01Z</dcterms:modified>
</cp:coreProperties>
</file>