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<sst xmlns="http://schemas.openxmlformats.org/spreadsheetml/2006/main" count="116" uniqueCount="73">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</sst>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19676375.897500001</v>
      </c>
      <c r="F3" s="25">
        <f>RA!I7</f>
        <v>2276332.2988999998</v>
      </c>
      <c r="G3" s="16">
        <f>E3-F3</f>
        <v>17400043.5986</v>
      </c>
      <c r="H3" s="27">
        <f>RA!J7</f>
        <v>11.5688595844991</v>
      </c>
      <c r="I3" s="20">
        <f>SUM(I4:I40)</f>
        <v>19676382.832566157</v>
      </c>
      <c r="J3" s="21">
        <f>SUM(J4:J40)</f>
        <v>17400043.272868685</v>
      </c>
      <c r="K3" s="22">
        <f>E3-I3</f>
        <v>-6.9350661560893059</v>
      </c>
      <c r="L3" s="22">
        <f>G3-J3</f>
        <v>0.3257313147187233</v>
      </c>
    </row>
    <row r="4" spans="1:13" x14ac:dyDescent="0.15">
      <c r="A4" s="41">
        <f>RA!A8</f>
        <v>41924</v>
      </c>
      <c r="B4" s="12">
        <v>12</v>
      </c>
      <c r="C4" s="38" t="s">
        <v>6</v>
      </c>
      <c r="D4" s="38"/>
      <c r="E4" s="15">
        <f>VLOOKUP(C4,RA!B8:D39,3,0)</f>
        <v>735739.00399999996</v>
      </c>
      <c r="F4" s="25">
        <f>VLOOKUP(C4,RA!B8:I43,8,0)</f>
        <v>172448.1985</v>
      </c>
      <c r="G4" s="16">
        <f t="shared" ref="G4:G40" si="0">E4-F4</f>
        <v>563290.80550000002</v>
      </c>
      <c r="H4" s="27">
        <f>RA!J8</f>
        <v>23.438773472990999</v>
      </c>
      <c r="I4" s="20">
        <f>VLOOKUP(B4,RMS!B:D,3,FALSE)</f>
        <v>735739.92811367498</v>
      </c>
      <c r="J4" s="21">
        <f>VLOOKUP(B4,RMS!B:E,4,FALSE)</f>
        <v>563290.80905982899</v>
      </c>
      <c r="K4" s="22">
        <f t="shared" ref="K4:K40" si="1">E4-I4</f>
        <v>-0.92411367502063513</v>
      </c>
      <c r="L4" s="22">
        <f t="shared" ref="L4:L40" si="2">G4-J4</f>
        <v>-3.559828968718648E-3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142227.69070000001</v>
      </c>
      <c r="F5" s="25">
        <f>VLOOKUP(C5,RA!B9:I44,8,0)</f>
        <v>30957.72</v>
      </c>
      <c r="G5" s="16">
        <f t="shared" si="0"/>
        <v>111269.97070000001</v>
      </c>
      <c r="H5" s="27">
        <f>RA!J9</f>
        <v>21.7663099552807</v>
      </c>
      <c r="I5" s="20">
        <f>VLOOKUP(B5,RMS!B:D,3,FALSE)</f>
        <v>142227.77515227301</v>
      </c>
      <c r="J5" s="21">
        <f>VLOOKUP(B5,RMS!B:E,4,FALSE)</f>
        <v>111269.968906391</v>
      </c>
      <c r="K5" s="22">
        <f t="shared" si="1"/>
        <v>-8.4452273003989831E-2</v>
      </c>
      <c r="L5" s="22">
        <f t="shared" si="2"/>
        <v>1.7936090007424355E-3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165023.58859999999</v>
      </c>
      <c r="F6" s="25">
        <f>VLOOKUP(C6,RA!B10:I45,8,0)</f>
        <v>42957.110800000002</v>
      </c>
      <c r="G6" s="16">
        <f t="shared" si="0"/>
        <v>122066.47779999999</v>
      </c>
      <c r="H6" s="27">
        <f>RA!J10</f>
        <v>26.030891198302299</v>
      </c>
      <c r="I6" s="20">
        <f>VLOOKUP(B6,RMS!B:D,3,FALSE)</f>
        <v>165026.308869231</v>
      </c>
      <c r="J6" s="21">
        <f>VLOOKUP(B6,RMS!B:E,4,FALSE)</f>
        <v>122066.47734359</v>
      </c>
      <c r="K6" s="22">
        <f t="shared" si="1"/>
        <v>-2.7202692310092971</v>
      </c>
      <c r="L6" s="22">
        <f t="shared" si="2"/>
        <v>4.564099945127964E-4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59886.839599999999</v>
      </c>
      <c r="F7" s="25">
        <f>VLOOKUP(C7,RA!B11:I46,8,0)</f>
        <v>13823.4941</v>
      </c>
      <c r="G7" s="16">
        <f t="shared" si="0"/>
        <v>46063.345499999996</v>
      </c>
      <c r="H7" s="27">
        <f>RA!J11</f>
        <v>23.082690942335201</v>
      </c>
      <c r="I7" s="20">
        <f>VLOOKUP(B7,RMS!B:D,3,FALSE)</f>
        <v>59886.902638461499</v>
      </c>
      <c r="J7" s="21">
        <f>VLOOKUP(B7,RMS!B:E,4,FALSE)</f>
        <v>46063.345954700897</v>
      </c>
      <c r="K7" s="22">
        <f t="shared" si="1"/>
        <v>-6.3038461499672849E-2</v>
      </c>
      <c r="L7" s="22">
        <f t="shared" si="2"/>
        <v>-4.5470090117305517E-4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290607.98420000001</v>
      </c>
      <c r="F8" s="25">
        <f>VLOOKUP(C8,RA!B12:I47,8,0)</f>
        <v>45616.107000000004</v>
      </c>
      <c r="G8" s="16">
        <f t="shared" si="0"/>
        <v>244991.87719999999</v>
      </c>
      <c r="H8" s="27">
        <f>RA!J12</f>
        <v>15.6967838050198</v>
      </c>
      <c r="I8" s="20">
        <f>VLOOKUP(B8,RMS!B:D,3,FALSE)</f>
        <v>290608.145365812</v>
      </c>
      <c r="J8" s="21">
        <f>VLOOKUP(B8,RMS!B:E,4,FALSE)</f>
        <v>244991.79394273501</v>
      </c>
      <c r="K8" s="22">
        <f t="shared" si="1"/>
        <v>-0.16116581199457869</v>
      </c>
      <c r="L8" s="22">
        <f t="shared" si="2"/>
        <v>8.325726498151198E-2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309125.86330000003</v>
      </c>
      <c r="F9" s="25">
        <f>VLOOKUP(C9,RA!B13:I48,8,0)</f>
        <v>85889.4519</v>
      </c>
      <c r="G9" s="16">
        <f t="shared" si="0"/>
        <v>223236.41140000004</v>
      </c>
      <c r="H9" s="27">
        <f>RA!J13</f>
        <v>27.784621766392299</v>
      </c>
      <c r="I9" s="20">
        <f>VLOOKUP(B9,RMS!B:D,3,FALSE)</f>
        <v>309126.15273931599</v>
      </c>
      <c r="J9" s="21">
        <f>VLOOKUP(B9,RMS!B:E,4,FALSE)</f>
        <v>223236.40966581201</v>
      </c>
      <c r="K9" s="22">
        <f t="shared" si="1"/>
        <v>-0.28943931596586481</v>
      </c>
      <c r="L9" s="22">
        <f t="shared" si="2"/>
        <v>1.7341880302410573E-3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199529.21950000001</v>
      </c>
      <c r="F10" s="25">
        <f>VLOOKUP(C10,RA!B14:I49,8,0)</f>
        <v>36302.4067</v>
      </c>
      <c r="G10" s="16">
        <f t="shared" si="0"/>
        <v>163226.81280000001</v>
      </c>
      <c r="H10" s="27">
        <f>RA!J14</f>
        <v>18.194030323463501</v>
      </c>
      <c r="I10" s="20">
        <f>VLOOKUP(B10,RMS!B:D,3,FALSE)</f>
        <v>199529.24392478599</v>
      </c>
      <c r="J10" s="21">
        <f>VLOOKUP(B10,RMS!B:E,4,FALSE)</f>
        <v>163226.81457863201</v>
      </c>
      <c r="K10" s="22">
        <f t="shared" si="1"/>
        <v>-2.4424785980954766E-2</v>
      </c>
      <c r="L10" s="22">
        <f t="shared" si="2"/>
        <v>-1.7786319949664176E-3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110798.74099999999</v>
      </c>
      <c r="F11" s="25">
        <f>VLOOKUP(C11,RA!B15:I50,8,0)</f>
        <v>21096.444100000001</v>
      </c>
      <c r="G11" s="16">
        <f t="shared" si="0"/>
        <v>89702.296899999987</v>
      </c>
      <c r="H11" s="27">
        <f>RA!J15</f>
        <v>19.040328355355602</v>
      </c>
      <c r="I11" s="20">
        <f>VLOOKUP(B11,RMS!B:D,3,FALSE)</f>
        <v>110798.878389744</v>
      </c>
      <c r="J11" s="21">
        <f>VLOOKUP(B11,RMS!B:E,4,FALSE)</f>
        <v>89702.296323076895</v>
      </c>
      <c r="K11" s="22">
        <f t="shared" si="1"/>
        <v>-0.13738974400621373</v>
      </c>
      <c r="L11" s="22">
        <f t="shared" si="2"/>
        <v>5.7692309201229364E-4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1110194.6431</v>
      </c>
      <c r="F12" s="25">
        <f>VLOOKUP(C12,RA!B16:I51,8,0)</f>
        <v>94027.3753</v>
      </c>
      <c r="G12" s="16">
        <f t="shared" si="0"/>
        <v>1016167.2678</v>
      </c>
      <c r="H12" s="27">
        <f>RA!J16</f>
        <v>8.4694495586329808</v>
      </c>
      <c r="I12" s="20">
        <f>VLOOKUP(B12,RMS!B:D,3,FALSE)</f>
        <v>1110194.1015641</v>
      </c>
      <c r="J12" s="21">
        <f>VLOOKUP(B12,RMS!B:E,4,FALSE)</f>
        <v>1016167.26887436</v>
      </c>
      <c r="K12" s="22">
        <f t="shared" si="1"/>
        <v>0.54153589997440577</v>
      </c>
      <c r="L12" s="22">
        <f t="shared" si="2"/>
        <v>-1.0743599850684404E-3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447287.79940000002</v>
      </c>
      <c r="F13" s="25">
        <f>VLOOKUP(C13,RA!B17:I52,8,0)</f>
        <v>56458.233200000002</v>
      </c>
      <c r="G13" s="16">
        <f t="shared" si="0"/>
        <v>390829.5662</v>
      </c>
      <c r="H13" s="27">
        <f>RA!J17</f>
        <v>12.6223503694342</v>
      </c>
      <c r="I13" s="20">
        <f>VLOOKUP(B13,RMS!B:D,3,FALSE)</f>
        <v>447287.95220940199</v>
      </c>
      <c r="J13" s="21">
        <f>VLOOKUP(B13,RMS!B:E,4,FALSE)</f>
        <v>390829.56658119702</v>
      </c>
      <c r="K13" s="22">
        <f t="shared" si="1"/>
        <v>-0.15280940197408199</v>
      </c>
      <c r="L13" s="22">
        <f t="shared" si="2"/>
        <v>-3.8119702367112041E-4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2016305.6784999999</v>
      </c>
      <c r="F14" s="25">
        <f>VLOOKUP(C14,RA!B18:I53,8,0)</f>
        <v>301326.641</v>
      </c>
      <c r="G14" s="16">
        <f t="shared" si="0"/>
        <v>1714979.0374999999</v>
      </c>
      <c r="H14" s="27">
        <f>RA!J18</f>
        <v>14.9444920089779</v>
      </c>
      <c r="I14" s="20">
        <f>VLOOKUP(B14,RMS!B:D,3,FALSE)</f>
        <v>2016305.9988820499</v>
      </c>
      <c r="J14" s="21">
        <f>VLOOKUP(B14,RMS!B:E,4,FALSE)</f>
        <v>1714979.0277752101</v>
      </c>
      <c r="K14" s="22">
        <f t="shared" si="1"/>
        <v>-0.32038205000571907</v>
      </c>
      <c r="L14" s="22">
        <f t="shared" si="2"/>
        <v>9.7247897647321224E-3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689831.64469999995</v>
      </c>
      <c r="F15" s="25">
        <f>VLOOKUP(C15,RA!B19:I54,8,0)</f>
        <v>62809.391799999998</v>
      </c>
      <c r="G15" s="16">
        <f t="shared" si="0"/>
        <v>627022.25289999996</v>
      </c>
      <c r="H15" s="27">
        <f>RA!J19</f>
        <v>9.1050319715783807</v>
      </c>
      <c r="I15" s="20">
        <f>VLOOKUP(B15,RMS!B:D,3,FALSE)</f>
        <v>689831.36916239304</v>
      </c>
      <c r="J15" s="21">
        <f>VLOOKUP(B15,RMS!B:E,4,FALSE)</f>
        <v>627022.25029401702</v>
      </c>
      <c r="K15" s="22">
        <f t="shared" si="1"/>
        <v>0.27553760691080242</v>
      </c>
      <c r="L15" s="22">
        <f t="shared" si="2"/>
        <v>2.6059829397127032E-3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1124156.7649000001</v>
      </c>
      <c r="F16" s="25">
        <f>VLOOKUP(C16,RA!B20:I55,8,0)</f>
        <v>80941.858500000002</v>
      </c>
      <c r="G16" s="16">
        <f t="shared" si="0"/>
        <v>1043214.9064000001</v>
      </c>
      <c r="H16" s="27">
        <f>RA!J20</f>
        <v>7.2002287427590401</v>
      </c>
      <c r="I16" s="20">
        <f>VLOOKUP(B16,RMS!B:D,3,FALSE)</f>
        <v>1124156.6879</v>
      </c>
      <c r="J16" s="21">
        <f>VLOOKUP(B16,RMS!B:E,4,FALSE)</f>
        <v>1043214.9064</v>
      </c>
      <c r="K16" s="22">
        <f t="shared" si="1"/>
        <v>7.7000000048428774E-2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482540.99699999997</v>
      </c>
      <c r="F17" s="25">
        <f>VLOOKUP(C17,RA!B21:I56,8,0)</f>
        <v>-4489.9538000000002</v>
      </c>
      <c r="G17" s="16">
        <f t="shared" si="0"/>
        <v>487030.95079999999</v>
      </c>
      <c r="H17" s="27">
        <f>RA!J21</f>
        <v>-0.93048131203658102</v>
      </c>
      <c r="I17" s="20">
        <f>VLOOKUP(B17,RMS!B:D,3,FALSE)</f>
        <v>482540.12386327802</v>
      </c>
      <c r="J17" s="21">
        <f>VLOOKUP(B17,RMS!B:E,4,FALSE)</f>
        <v>487030.95049745898</v>
      </c>
      <c r="K17" s="22">
        <f t="shared" si="1"/>
        <v>0.87313672195887193</v>
      </c>
      <c r="L17" s="22">
        <f t="shared" si="2"/>
        <v>3.025410114787519E-4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1411012.0841999999</v>
      </c>
      <c r="F18" s="25">
        <f>VLOOKUP(C18,RA!B22:I57,8,0)</f>
        <v>125830.15029999999</v>
      </c>
      <c r="G18" s="16">
        <f t="shared" si="0"/>
        <v>1285181.9338999998</v>
      </c>
      <c r="H18" s="27">
        <f>RA!J22</f>
        <v>8.9177230804044996</v>
      </c>
      <c r="I18" s="20">
        <f>VLOOKUP(B18,RMS!B:D,3,FALSE)</f>
        <v>1411013.3288</v>
      </c>
      <c r="J18" s="21">
        <f>VLOOKUP(B18,RMS!B:E,4,FALSE)</f>
        <v>1285181.9354999999</v>
      </c>
      <c r="K18" s="22">
        <f t="shared" si="1"/>
        <v>-1.2446000000927597</v>
      </c>
      <c r="L18" s="22">
        <f t="shared" si="2"/>
        <v>-1.6000000759959221E-3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3441394.6469000001</v>
      </c>
      <c r="F19" s="25">
        <f>VLOOKUP(C19,RA!B23:I58,8,0)</f>
        <v>346224.5674</v>
      </c>
      <c r="G19" s="16">
        <f t="shared" si="0"/>
        <v>3095170.0795</v>
      </c>
      <c r="H19" s="27">
        <f>RA!J23</f>
        <v>10.060588886888601</v>
      </c>
      <c r="I19" s="20">
        <f>VLOOKUP(B19,RMS!B:D,3,FALSE)</f>
        <v>3441397.6553000002</v>
      </c>
      <c r="J19" s="21">
        <f>VLOOKUP(B19,RMS!B:E,4,FALSE)</f>
        <v>3095170.12686239</v>
      </c>
      <c r="K19" s="22">
        <f t="shared" si="1"/>
        <v>-3.0084000001661479</v>
      </c>
      <c r="L19" s="22">
        <f t="shared" si="2"/>
        <v>-4.7362389974296093E-2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301036.3602</v>
      </c>
      <c r="F20" s="25">
        <f>VLOOKUP(C20,RA!B24:I59,8,0)</f>
        <v>57154.203399999999</v>
      </c>
      <c r="G20" s="16">
        <f t="shared" si="0"/>
        <v>243882.1568</v>
      </c>
      <c r="H20" s="27">
        <f>RA!J24</f>
        <v>18.985813993375501</v>
      </c>
      <c r="I20" s="20">
        <f>VLOOKUP(B20,RMS!B:D,3,FALSE)</f>
        <v>301036.33026278601</v>
      </c>
      <c r="J20" s="21">
        <f>VLOOKUP(B20,RMS!B:E,4,FALSE)</f>
        <v>243882.14755824499</v>
      </c>
      <c r="K20" s="22">
        <f t="shared" si="1"/>
        <v>2.99372139852494E-2</v>
      </c>
      <c r="L20" s="22">
        <f t="shared" si="2"/>
        <v>9.2417550040408969E-3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337629.79840000003</v>
      </c>
      <c r="F21" s="25">
        <f>VLOOKUP(C21,RA!B25:I60,8,0)</f>
        <v>26811.801200000002</v>
      </c>
      <c r="G21" s="16">
        <f t="shared" si="0"/>
        <v>310817.99720000004</v>
      </c>
      <c r="H21" s="27">
        <f>RA!J25</f>
        <v>7.9411833099622502</v>
      </c>
      <c r="I21" s="20">
        <f>VLOOKUP(B21,RMS!B:D,3,FALSE)</f>
        <v>337629.79867683997</v>
      </c>
      <c r="J21" s="21">
        <f>VLOOKUP(B21,RMS!B:E,4,FALSE)</f>
        <v>310818.002807518</v>
      </c>
      <c r="K21" s="22">
        <f t="shared" si="1"/>
        <v>-2.7683994267135859E-4</v>
      </c>
      <c r="L21" s="22">
        <f t="shared" si="2"/>
        <v>-5.6075179600156844E-3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627457.00859999994</v>
      </c>
      <c r="F22" s="25">
        <f>VLOOKUP(C22,RA!B26:I61,8,0)</f>
        <v>141369.98680000001</v>
      </c>
      <c r="G22" s="16">
        <f t="shared" si="0"/>
        <v>486087.02179999993</v>
      </c>
      <c r="H22" s="27">
        <f>RA!J26</f>
        <v>22.530625184254301</v>
      </c>
      <c r="I22" s="20">
        <f>VLOOKUP(B22,RMS!B:D,3,FALSE)</f>
        <v>627456.98805175105</v>
      </c>
      <c r="J22" s="21">
        <f>VLOOKUP(B22,RMS!B:E,4,FALSE)</f>
        <v>486086.80979566602</v>
      </c>
      <c r="K22" s="22">
        <f t="shared" si="1"/>
        <v>2.0548248896375299E-2</v>
      </c>
      <c r="L22" s="22">
        <f t="shared" si="2"/>
        <v>0.21200433390913531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285814.90669999999</v>
      </c>
      <c r="F23" s="25">
        <f>VLOOKUP(C23,RA!B27:I62,8,0)</f>
        <v>92591.154800000004</v>
      </c>
      <c r="G23" s="16">
        <f t="shared" si="0"/>
        <v>193223.75189999997</v>
      </c>
      <c r="H23" s="27">
        <f>RA!J27</f>
        <v>32.395495346639301</v>
      </c>
      <c r="I23" s="20">
        <f>VLOOKUP(B23,RMS!B:D,3,FALSE)</f>
        <v>285814.76781219302</v>
      </c>
      <c r="J23" s="21">
        <f>VLOOKUP(B23,RMS!B:E,4,FALSE)</f>
        <v>193223.75591743999</v>
      </c>
      <c r="K23" s="22">
        <f t="shared" si="1"/>
        <v>0.13888780697016045</v>
      </c>
      <c r="L23" s="22">
        <f t="shared" si="2"/>
        <v>-4.0174400201067328E-3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1149248.0194999999</v>
      </c>
      <c r="F24" s="25">
        <f>VLOOKUP(C24,RA!B28:I63,8,0)</f>
        <v>57237.549800000001</v>
      </c>
      <c r="G24" s="16">
        <f t="shared" si="0"/>
        <v>1092010.4697</v>
      </c>
      <c r="H24" s="27">
        <f>RA!J28</f>
        <v>4.9804349303905902</v>
      </c>
      <c r="I24" s="20">
        <f>VLOOKUP(B24,RMS!B:D,3,FALSE)</f>
        <v>1149248.0131469001</v>
      </c>
      <c r="J24" s="21">
        <f>VLOOKUP(B24,RMS!B:E,4,FALSE)</f>
        <v>1092010.46488053</v>
      </c>
      <c r="K24" s="22">
        <f t="shared" si="1"/>
        <v>6.3530998304486275E-3</v>
      </c>
      <c r="L24" s="22">
        <f t="shared" si="2"/>
        <v>4.8194699920713902E-3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759013.5331</v>
      </c>
      <c r="F25" s="25">
        <f>VLOOKUP(C25,RA!B29:I64,8,0)</f>
        <v>96114.1149</v>
      </c>
      <c r="G25" s="16">
        <f t="shared" si="0"/>
        <v>662899.41819999996</v>
      </c>
      <c r="H25" s="27">
        <f>RA!J29</f>
        <v>12.6630304610573</v>
      </c>
      <c r="I25" s="20">
        <f>VLOOKUP(B25,RMS!B:D,3,FALSE)</f>
        <v>759013.53146725695</v>
      </c>
      <c r="J25" s="21">
        <f>VLOOKUP(B25,RMS!B:E,4,FALSE)</f>
        <v>662899.35783369397</v>
      </c>
      <c r="K25" s="22">
        <f t="shared" si="1"/>
        <v>1.6327430494129658E-3</v>
      </c>
      <c r="L25" s="22">
        <f t="shared" si="2"/>
        <v>6.0366305988281965E-2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1387607.5146000001</v>
      </c>
      <c r="F26" s="25">
        <f>VLOOKUP(C26,RA!B30:I65,8,0)</f>
        <v>152196.48499999999</v>
      </c>
      <c r="G26" s="16">
        <f t="shared" si="0"/>
        <v>1235411.0296</v>
      </c>
      <c r="H26" s="27">
        <f>RA!J30</f>
        <v>10.9682661270304</v>
      </c>
      <c r="I26" s="20">
        <f>VLOOKUP(B26,RMS!B:D,3,FALSE)</f>
        <v>1387607.6004327401</v>
      </c>
      <c r="J26" s="21">
        <f>VLOOKUP(B26,RMS!B:E,4,FALSE)</f>
        <v>1235411.0354372601</v>
      </c>
      <c r="K26" s="22">
        <f t="shared" si="1"/>
        <v>-8.5832739947363734E-2</v>
      </c>
      <c r="L26" s="22">
        <f t="shared" si="2"/>
        <v>-5.8372600469738245E-3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935575.0551</v>
      </c>
      <c r="F27" s="25">
        <f>VLOOKUP(C27,RA!B31:I66,8,0)</f>
        <v>24610.270199999999</v>
      </c>
      <c r="G27" s="16">
        <f t="shared" si="0"/>
        <v>910964.78489999997</v>
      </c>
      <c r="H27" s="27">
        <f>RA!J31</f>
        <v>2.63049661978958</v>
      </c>
      <c r="I27" s="20">
        <f>VLOOKUP(B27,RMS!B:D,3,FALSE)</f>
        <v>935574.94240000006</v>
      </c>
      <c r="J27" s="21">
        <f>VLOOKUP(B27,RMS!B:E,4,FALSE)</f>
        <v>910964.77960000001</v>
      </c>
      <c r="K27" s="22">
        <f t="shared" si="1"/>
        <v>0.1126999999396503</v>
      </c>
      <c r="L27" s="22">
        <f t="shared" si="2"/>
        <v>5.2999999606981874E-3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146567.39290000001</v>
      </c>
      <c r="F28" s="25">
        <f>VLOOKUP(C28,RA!B32:I67,8,0)</f>
        <v>36597.032700000003</v>
      </c>
      <c r="G28" s="16">
        <f t="shared" si="0"/>
        <v>109970.3602</v>
      </c>
      <c r="H28" s="27">
        <f>RA!J32</f>
        <v>24.9694232638561</v>
      </c>
      <c r="I28" s="20">
        <f>VLOOKUP(B28,RMS!B:D,3,FALSE)</f>
        <v>146567.20100400099</v>
      </c>
      <c r="J28" s="21">
        <f>VLOOKUP(B28,RMS!B:E,4,FALSE)</f>
        <v>109970.356132177</v>
      </c>
      <c r="K28" s="22">
        <f t="shared" si="1"/>
        <v>0.19189599901437759</v>
      </c>
      <c r="L28" s="22">
        <f t="shared" si="2"/>
        <v>4.0678229997865856E-3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177068.18609999999</v>
      </c>
      <c r="F31" s="25">
        <f>VLOOKUP(C31,RA!B35:I70,8,0)</f>
        <v>20542.461500000001</v>
      </c>
      <c r="G31" s="16">
        <f t="shared" si="0"/>
        <v>156525.72459999999</v>
      </c>
      <c r="H31" s="27">
        <f>RA!J35</f>
        <v>11.601441203220199</v>
      </c>
      <c r="I31" s="20">
        <f>VLOOKUP(B31,RMS!B:D,3,FALSE)</f>
        <v>177068.185</v>
      </c>
      <c r="J31" s="21">
        <f>VLOOKUP(B31,RMS!B:E,4,FALSE)</f>
        <v>156525.726</v>
      </c>
      <c r="K31" s="22">
        <f t="shared" si="1"/>
        <v>1.0999999940395355E-3</v>
      </c>
      <c r="L31" s="22">
        <f t="shared" si="2"/>
        <v>-1.4000000082887709E-3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364089.65870000003</v>
      </c>
      <c r="F35" s="25">
        <f>VLOOKUP(C35,RA!B8:I74,8,0)</f>
        <v>24362.6741</v>
      </c>
      <c r="G35" s="16">
        <f t="shared" si="0"/>
        <v>339726.98460000003</v>
      </c>
      <c r="H35" s="27">
        <f>RA!J39</f>
        <v>6.6913941436810198</v>
      </c>
      <c r="I35" s="20">
        <f>VLOOKUP(B35,RMS!B:D,3,FALSE)</f>
        <v>364089.65811965801</v>
      </c>
      <c r="J35" s="21">
        <f>VLOOKUP(B35,RMS!B:E,4,FALSE)</f>
        <v>339726.98461538501</v>
      </c>
      <c r="K35" s="22">
        <f t="shared" si="1"/>
        <v>5.8034202083945274E-4</v>
      </c>
      <c r="L35" s="22">
        <f t="shared" si="2"/>
        <v>-1.5384983271360397E-5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445335.88959999999</v>
      </c>
      <c r="F36" s="25">
        <f>VLOOKUP(C36,RA!B8:I75,8,0)</f>
        <v>31655.365000000002</v>
      </c>
      <c r="G36" s="16">
        <f t="shared" si="0"/>
        <v>413680.5246</v>
      </c>
      <c r="H36" s="27">
        <f>RA!J40</f>
        <v>7.1081998417941996</v>
      </c>
      <c r="I36" s="20">
        <f>VLOOKUP(B36,RMS!B:D,3,FALSE)</f>
        <v>445335.87847521401</v>
      </c>
      <c r="J36" s="21">
        <f>VLOOKUP(B36,RMS!B:E,4,FALSE)</f>
        <v>413680.52251965803</v>
      </c>
      <c r="K36" s="22">
        <f t="shared" si="1"/>
        <v>1.1124785989522934E-2</v>
      </c>
      <c r="L36" s="22">
        <f t="shared" si="2"/>
        <v>2.0803419756703079E-3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24269.384399999999</v>
      </c>
      <c r="F40" s="25">
        <f>VLOOKUP(C40,RA!B8:I78,8,0)</f>
        <v>2870.0027</v>
      </c>
      <c r="G40" s="16">
        <f t="shared" si="0"/>
        <v>21399.381699999998</v>
      </c>
      <c r="H40" s="27">
        <f>RA!J43</f>
        <v>0</v>
      </c>
      <c r="I40" s="20">
        <f>VLOOKUP(B40,RMS!B:D,3,FALSE)</f>
        <v>24269.384842296298</v>
      </c>
      <c r="J40" s="21">
        <f>VLOOKUP(B40,RMS!B:E,4,FALSE)</f>
        <v>21399.381211708602</v>
      </c>
      <c r="K40" s="22">
        <f t="shared" si="1"/>
        <v>-4.422962992975954E-4</v>
      </c>
      <c r="L40" s="22">
        <f t="shared" si="2"/>
        <v>4.8829139632289298E-4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19676375.897500001</v>
      </c>
      <c r="E7" s="65">
        <v>22927544.585099999</v>
      </c>
      <c r="F7" s="66">
        <v>85.819813039583593</v>
      </c>
      <c r="G7" s="65">
        <v>14871003.1971</v>
      </c>
      <c r="H7" s="66">
        <v>32.313709012833002</v>
      </c>
      <c r="I7" s="65">
        <v>2276332.2988999998</v>
      </c>
      <c r="J7" s="66">
        <v>11.5688595844991</v>
      </c>
      <c r="K7" s="65">
        <v>1696392.7834999999</v>
      </c>
      <c r="L7" s="66">
        <v>11.4073863142657</v>
      </c>
      <c r="M7" s="66">
        <v>0.34186629478785502</v>
      </c>
      <c r="N7" s="65">
        <v>254787131.0476</v>
      </c>
      <c r="O7" s="65">
        <v>5594851920.0858002</v>
      </c>
      <c r="P7" s="65">
        <v>1181975</v>
      </c>
      <c r="Q7" s="65">
        <v>959389</v>
      </c>
      <c r="R7" s="66">
        <v>23.200808014267398</v>
      </c>
      <c r="S7" s="65">
        <v>16.647032210918201</v>
      </c>
      <c r="T7" s="65">
        <v>16.206848544438198</v>
      </c>
      <c r="U7" s="67">
        <v>2.6442170646566199</v>
      </c>
      <c r="V7" s="55"/>
      <c r="W7" s="55"/>
    </row>
    <row r="8" spans="1:23" ht="14.25" thickBot="1" x14ac:dyDescent="0.2">
      <c r="A8" s="52">
        <v>41924</v>
      </c>
      <c r="B8" s="42" t="s">
        <v>6</v>
      </c>
      <c r="C8" s="43"/>
      <c r="D8" s="68">
        <v>735739.00399999996</v>
      </c>
      <c r="E8" s="68">
        <v>862459.36060000001</v>
      </c>
      <c r="F8" s="69">
        <v>85.307092439481096</v>
      </c>
      <c r="G8" s="68">
        <v>524120.60609999998</v>
      </c>
      <c r="H8" s="69">
        <v>40.375897348257297</v>
      </c>
      <c r="I8" s="68">
        <v>172448.1985</v>
      </c>
      <c r="J8" s="69">
        <v>23.438773472990999</v>
      </c>
      <c r="K8" s="68">
        <v>128112.9338</v>
      </c>
      <c r="L8" s="69">
        <v>24.443407167921301</v>
      </c>
      <c r="M8" s="69">
        <v>0.34606392488999399</v>
      </c>
      <c r="N8" s="68">
        <v>9142792.4869999997</v>
      </c>
      <c r="O8" s="68">
        <v>213250947.9892</v>
      </c>
      <c r="P8" s="68">
        <v>32649</v>
      </c>
      <c r="Q8" s="68">
        <v>26292</v>
      </c>
      <c r="R8" s="69">
        <v>24.178457325422201</v>
      </c>
      <c r="S8" s="68">
        <v>22.534809764464502</v>
      </c>
      <c r="T8" s="68">
        <v>22.428538954815199</v>
      </c>
      <c r="U8" s="70">
        <v>0.47158511991026197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142227.69070000001</v>
      </c>
      <c r="E9" s="68">
        <v>133790.01949999999</v>
      </c>
      <c r="F9" s="69">
        <v>106.306652193888</v>
      </c>
      <c r="G9" s="68">
        <v>90138.166299999997</v>
      </c>
      <c r="H9" s="69">
        <v>57.788533468314</v>
      </c>
      <c r="I9" s="68">
        <v>30957.72</v>
      </c>
      <c r="J9" s="69">
        <v>21.7663099552807</v>
      </c>
      <c r="K9" s="68">
        <v>21082.365399999999</v>
      </c>
      <c r="L9" s="69">
        <v>23.388944179131801</v>
      </c>
      <c r="M9" s="69">
        <v>0.468417770616954</v>
      </c>
      <c r="N9" s="68">
        <v>1641994.4537</v>
      </c>
      <c r="O9" s="68">
        <v>37295112.267999999</v>
      </c>
      <c r="P9" s="68">
        <v>8309</v>
      </c>
      <c r="Q9" s="68">
        <v>5017</v>
      </c>
      <c r="R9" s="69">
        <v>65.616902531393293</v>
      </c>
      <c r="S9" s="68">
        <v>17.117305415814201</v>
      </c>
      <c r="T9" s="68">
        <v>16.7465793302771</v>
      </c>
      <c r="U9" s="70">
        <v>2.1657969904224501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165023.58859999999</v>
      </c>
      <c r="E10" s="68">
        <v>203497.37349999999</v>
      </c>
      <c r="F10" s="69">
        <v>81.093719177658102</v>
      </c>
      <c r="G10" s="68">
        <v>127635.7895</v>
      </c>
      <c r="H10" s="69">
        <v>29.292566956699901</v>
      </c>
      <c r="I10" s="68">
        <v>42957.110800000002</v>
      </c>
      <c r="J10" s="69">
        <v>26.030891198302299</v>
      </c>
      <c r="K10" s="68">
        <v>34871.133000000002</v>
      </c>
      <c r="L10" s="69">
        <v>27.3208111428652</v>
      </c>
      <c r="M10" s="69">
        <v>0.231881705707698</v>
      </c>
      <c r="N10" s="68">
        <v>2314338.7991999998</v>
      </c>
      <c r="O10" s="68">
        <v>52921427.605400003</v>
      </c>
      <c r="P10" s="68">
        <v>111209</v>
      </c>
      <c r="Q10" s="68">
        <v>87455</v>
      </c>
      <c r="R10" s="69">
        <v>27.161397290034898</v>
      </c>
      <c r="S10" s="68">
        <v>1.48390497711516</v>
      </c>
      <c r="T10" s="68">
        <v>1.3815124281058799</v>
      </c>
      <c r="U10" s="70">
        <v>6.90020928485181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59886.839599999999</v>
      </c>
      <c r="E11" s="68">
        <v>60742.854700000004</v>
      </c>
      <c r="F11" s="69">
        <v>98.590755893466394</v>
      </c>
      <c r="G11" s="68">
        <v>36051.186800000003</v>
      </c>
      <c r="H11" s="69">
        <v>66.116139067022402</v>
      </c>
      <c r="I11" s="68">
        <v>13823.4941</v>
      </c>
      <c r="J11" s="69">
        <v>23.082690942335201</v>
      </c>
      <c r="K11" s="68">
        <v>9154.0712000000003</v>
      </c>
      <c r="L11" s="69">
        <v>25.391871981312999</v>
      </c>
      <c r="M11" s="69">
        <v>0.51009248212970004</v>
      </c>
      <c r="N11" s="68">
        <v>704823.44059999997</v>
      </c>
      <c r="O11" s="68">
        <v>21177246.972800002</v>
      </c>
      <c r="P11" s="68">
        <v>3133</v>
      </c>
      <c r="Q11" s="68">
        <v>2470</v>
      </c>
      <c r="R11" s="69">
        <v>26.842105263157901</v>
      </c>
      <c r="S11" s="68">
        <v>19.114854644111102</v>
      </c>
      <c r="T11" s="68">
        <v>21.3031486234818</v>
      </c>
      <c r="U11" s="70">
        <v>-11.448132984076199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290607.98420000001</v>
      </c>
      <c r="E12" s="68">
        <v>259039.17689999999</v>
      </c>
      <c r="F12" s="69">
        <v>112.186885272642</v>
      </c>
      <c r="G12" s="68">
        <v>169419.16889999999</v>
      </c>
      <c r="H12" s="69">
        <v>71.531938261090204</v>
      </c>
      <c r="I12" s="68">
        <v>45616.107000000004</v>
      </c>
      <c r="J12" s="69">
        <v>15.6967838050198</v>
      </c>
      <c r="K12" s="68">
        <v>6550.3753999999999</v>
      </c>
      <c r="L12" s="69">
        <v>3.8663720537233699</v>
      </c>
      <c r="M12" s="69">
        <v>5.9638920236541004</v>
      </c>
      <c r="N12" s="68">
        <v>4255043.7255999995</v>
      </c>
      <c r="O12" s="68">
        <v>68661138.372999996</v>
      </c>
      <c r="P12" s="68">
        <v>4173</v>
      </c>
      <c r="Q12" s="68">
        <v>2851</v>
      </c>
      <c r="R12" s="69">
        <v>46.369694843914402</v>
      </c>
      <c r="S12" s="68">
        <v>69.640063311766099</v>
      </c>
      <c r="T12" s="68">
        <v>62.8606198526833</v>
      </c>
      <c r="U12" s="70">
        <v>9.7349760133509502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309125.86330000003</v>
      </c>
      <c r="E13" s="68">
        <v>380061.00959999999</v>
      </c>
      <c r="F13" s="69">
        <v>81.335852795145598</v>
      </c>
      <c r="G13" s="68">
        <v>232993.834</v>
      </c>
      <c r="H13" s="69">
        <v>32.675555396886601</v>
      </c>
      <c r="I13" s="68">
        <v>85889.4519</v>
      </c>
      <c r="J13" s="69">
        <v>27.784621766392299</v>
      </c>
      <c r="K13" s="68">
        <v>59354.226799999997</v>
      </c>
      <c r="L13" s="69">
        <v>25.474591228882101</v>
      </c>
      <c r="M13" s="69">
        <v>0.44706546661643998</v>
      </c>
      <c r="N13" s="68">
        <v>4621506.8350999998</v>
      </c>
      <c r="O13" s="68">
        <v>103932967.7141</v>
      </c>
      <c r="P13" s="68">
        <v>11311</v>
      </c>
      <c r="Q13" s="68">
        <v>8679</v>
      </c>
      <c r="R13" s="69">
        <v>30.326074432538299</v>
      </c>
      <c r="S13" s="68">
        <v>27.329666987887901</v>
      </c>
      <c r="T13" s="68">
        <v>27.129202315935</v>
      </c>
      <c r="U13" s="70">
        <v>0.73350572490226795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199529.21950000001</v>
      </c>
      <c r="E14" s="68">
        <v>173635.3279</v>
      </c>
      <c r="F14" s="69">
        <v>114.912801394261</v>
      </c>
      <c r="G14" s="68">
        <v>119710.45480000001</v>
      </c>
      <c r="H14" s="69">
        <v>66.676519468039004</v>
      </c>
      <c r="I14" s="68">
        <v>36302.4067</v>
      </c>
      <c r="J14" s="69">
        <v>18.194030323463501</v>
      </c>
      <c r="K14" s="68">
        <v>23132.9421</v>
      </c>
      <c r="L14" s="69">
        <v>19.324078367798499</v>
      </c>
      <c r="M14" s="69">
        <v>0.56929484122990104</v>
      </c>
      <c r="N14" s="68">
        <v>2144430.3076999998</v>
      </c>
      <c r="O14" s="68">
        <v>49953587.4067</v>
      </c>
      <c r="P14" s="68">
        <v>3361</v>
      </c>
      <c r="Q14" s="68">
        <v>2321</v>
      </c>
      <c r="R14" s="69">
        <v>44.808272296423901</v>
      </c>
      <c r="S14" s="68">
        <v>59.366027819101497</v>
      </c>
      <c r="T14" s="68">
        <v>57.672276087893103</v>
      </c>
      <c r="U14" s="70">
        <v>2.8530656225972701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110798.74099999999</v>
      </c>
      <c r="E15" s="68">
        <v>111032.45419999999</v>
      </c>
      <c r="F15" s="69">
        <v>99.789509110931604</v>
      </c>
      <c r="G15" s="68">
        <v>64133.7287</v>
      </c>
      <c r="H15" s="69">
        <v>72.762044630659403</v>
      </c>
      <c r="I15" s="68">
        <v>21096.444100000001</v>
      </c>
      <c r="J15" s="69">
        <v>19.040328355355602</v>
      </c>
      <c r="K15" s="68">
        <v>14456.7091</v>
      </c>
      <c r="L15" s="69">
        <v>22.541507242818401</v>
      </c>
      <c r="M15" s="69">
        <v>0.459283987391017</v>
      </c>
      <c r="N15" s="68">
        <v>1141851.7305999999</v>
      </c>
      <c r="O15" s="68">
        <v>38863412.486400001</v>
      </c>
      <c r="P15" s="68">
        <v>3636</v>
      </c>
      <c r="Q15" s="68">
        <v>2369</v>
      </c>
      <c r="R15" s="69">
        <v>53.482482059940899</v>
      </c>
      <c r="S15" s="68">
        <v>30.4727010451045</v>
      </c>
      <c r="T15" s="68">
        <v>30.7005033347404</v>
      </c>
      <c r="U15" s="70">
        <v>-0.74756185642586004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1110194.6431</v>
      </c>
      <c r="E16" s="68">
        <v>1190780.5759000001</v>
      </c>
      <c r="F16" s="69">
        <v>93.232511981555206</v>
      </c>
      <c r="G16" s="68">
        <v>830879.00100000005</v>
      </c>
      <c r="H16" s="69">
        <v>33.616885462724603</v>
      </c>
      <c r="I16" s="68">
        <v>94027.3753</v>
      </c>
      <c r="J16" s="69">
        <v>8.4694495586329808</v>
      </c>
      <c r="K16" s="68">
        <v>44492.168799999999</v>
      </c>
      <c r="L16" s="69">
        <v>5.3548312987151796</v>
      </c>
      <c r="M16" s="69">
        <v>1.11334663685804</v>
      </c>
      <c r="N16" s="68">
        <v>15297633.364499999</v>
      </c>
      <c r="O16" s="68">
        <v>296447187.75550002</v>
      </c>
      <c r="P16" s="68">
        <v>64338</v>
      </c>
      <c r="Q16" s="68">
        <v>50219</v>
      </c>
      <c r="R16" s="69">
        <v>28.114856926661201</v>
      </c>
      <c r="S16" s="68">
        <v>17.255659844881698</v>
      </c>
      <c r="T16" s="68">
        <v>16.293793864871901</v>
      </c>
      <c r="U16" s="70">
        <v>5.5742057310845796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447287.79940000002</v>
      </c>
      <c r="E17" s="68">
        <v>766233.62349999999</v>
      </c>
      <c r="F17" s="69">
        <v>58.374859270320201</v>
      </c>
      <c r="G17" s="68">
        <v>364131.49619999999</v>
      </c>
      <c r="H17" s="69">
        <v>22.836888340558801</v>
      </c>
      <c r="I17" s="68">
        <v>56458.233200000002</v>
      </c>
      <c r="J17" s="69">
        <v>12.6223503694342</v>
      </c>
      <c r="K17" s="68">
        <v>29362.918099999999</v>
      </c>
      <c r="L17" s="69">
        <v>8.0638226592385607</v>
      </c>
      <c r="M17" s="69">
        <v>0.92277324098792501</v>
      </c>
      <c r="N17" s="68">
        <v>8263524.2849000003</v>
      </c>
      <c r="O17" s="68">
        <v>286972632.07499999</v>
      </c>
      <c r="P17" s="68">
        <v>11620</v>
      </c>
      <c r="Q17" s="68">
        <v>9805</v>
      </c>
      <c r="R17" s="69">
        <v>18.5109637939827</v>
      </c>
      <c r="S17" s="68">
        <v>38.492925938037899</v>
      </c>
      <c r="T17" s="68">
        <v>40.943697582865902</v>
      </c>
      <c r="U17" s="70">
        <v>-6.3668104855760497</v>
      </c>
    </row>
    <row r="18" spans="1:21" ht="12" thickBot="1" x14ac:dyDescent="0.2">
      <c r="A18" s="53"/>
      <c r="B18" s="42" t="s">
        <v>16</v>
      </c>
      <c r="C18" s="43"/>
      <c r="D18" s="68">
        <v>2016305.6784999999</v>
      </c>
      <c r="E18" s="68">
        <v>2302298.1250999998</v>
      </c>
      <c r="F18" s="69">
        <v>87.577957716159105</v>
      </c>
      <c r="G18" s="68">
        <v>1551876.4471</v>
      </c>
      <c r="H18" s="69">
        <v>29.926946327968398</v>
      </c>
      <c r="I18" s="68">
        <v>301326.641</v>
      </c>
      <c r="J18" s="69">
        <v>14.9444920089779</v>
      </c>
      <c r="K18" s="68">
        <v>240959.90210000001</v>
      </c>
      <c r="L18" s="69">
        <v>15.5270029743852</v>
      </c>
      <c r="M18" s="69">
        <v>0.25052607663721299</v>
      </c>
      <c r="N18" s="68">
        <v>25137177.910100002</v>
      </c>
      <c r="O18" s="68">
        <v>655045901.94369996</v>
      </c>
      <c r="P18" s="68">
        <v>108624</v>
      </c>
      <c r="Q18" s="68">
        <v>77592</v>
      </c>
      <c r="R18" s="69">
        <v>39.993813795236598</v>
      </c>
      <c r="S18" s="68">
        <v>18.562248476395599</v>
      </c>
      <c r="T18" s="68">
        <v>18.974274828590602</v>
      </c>
      <c r="U18" s="70">
        <v>-2.2197006613658798</v>
      </c>
    </row>
    <row r="19" spans="1:21" ht="12" thickBot="1" x14ac:dyDescent="0.2">
      <c r="A19" s="53"/>
      <c r="B19" s="42" t="s">
        <v>17</v>
      </c>
      <c r="C19" s="43"/>
      <c r="D19" s="68">
        <v>689831.64469999995</v>
      </c>
      <c r="E19" s="68">
        <v>696105.62139999995</v>
      </c>
      <c r="F19" s="69">
        <v>99.098703342262695</v>
      </c>
      <c r="G19" s="68">
        <v>576526.09369999997</v>
      </c>
      <c r="H19" s="69">
        <v>19.653152257659901</v>
      </c>
      <c r="I19" s="68">
        <v>62809.391799999998</v>
      </c>
      <c r="J19" s="69">
        <v>9.1050319715783807</v>
      </c>
      <c r="K19" s="68">
        <v>63232.330699999999</v>
      </c>
      <c r="L19" s="69">
        <v>10.967817656646</v>
      </c>
      <c r="M19" s="69">
        <v>-6.68864954554E-3</v>
      </c>
      <c r="N19" s="68">
        <v>9563411.6451999992</v>
      </c>
      <c r="O19" s="68">
        <v>210926923.42649999</v>
      </c>
      <c r="P19" s="68">
        <v>18280</v>
      </c>
      <c r="Q19" s="68">
        <v>13418</v>
      </c>
      <c r="R19" s="69">
        <v>36.234908332091202</v>
      </c>
      <c r="S19" s="68">
        <v>37.736960869803099</v>
      </c>
      <c r="T19" s="68">
        <v>39.954655440453102</v>
      </c>
      <c r="U19" s="70">
        <v>-5.8767174662033996</v>
      </c>
    </row>
    <row r="20" spans="1:21" ht="12" thickBot="1" x14ac:dyDescent="0.2">
      <c r="A20" s="53"/>
      <c r="B20" s="42" t="s">
        <v>18</v>
      </c>
      <c r="C20" s="43"/>
      <c r="D20" s="68">
        <v>1124156.7649000001</v>
      </c>
      <c r="E20" s="68">
        <v>1069315.3507000001</v>
      </c>
      <c r="F20" s="69">
        <v>105.12864742511201</v>
      </c>
      <c r="G20" s="68">
        <v>840012.15379999997</v>
      </c>
      <c r="H20" s="69">
        <v>33.826249991098599</v>
      </c>
      <c r="I20" s="68">
        <v>80941.858500000002</v>
      </c>
      <c r="J20" s="69">
        <v>7.2002287427590401</v>
      </c>
      <c r="K20" s="68">
        <v>56439.074699999997</v>
      </c>
      <c r="L20" s="69">
        <v>6.7188402506659104</v>
      </c>
      <c r="M20" s="69">
        <v>0.43414573910440102</v>
      </c>
      <c r="N20" s="68">
        <v>15841507.086100001</v>
      </c>
      <c r="O20" s="68">
        <v>322205328.80470002</v>
      </c>
      <c r="P20" s="68">
        <v>49522</v>
      </c>
      <c r="Q20" s="68">
        <v>40986</v>
      </c>
      <c r="R20" s="69">
        <v>20.8266237251745</v>
      </c>
      <c r="S20" s="68">
        <v>22.7001487197609</v>
      </c>
      <c r="T20" s="68">
        <v>24.069887434733801</v>
      </c>
      <c r="U20" s="70">
        <v>-6.0340517231083899</v>
      </c>
    </row>
    <row r="21" spans="1:21" ht="12" thickBot="1" x14ac:dyDescent="0.2">
      <c r="A21" s="53"/>
      <c r="B21" s="42" t="s">
        <v>19</v>
      </c>
      <c r="C21" s="43"/>
      <c r="D21" s="68">
        <v>482540.99699999997</v>
      </c>
      <c r="E21" s="68">
        <v>420562.53970000002</v>
      </c>
      <c r="F21" s="69">
        <v>114.737037051424</v>
      </c>
      <c r="G21" s="68">
        <v>344034.75809999998</v>
      </c>
      <c r="H21" s="69">
        <v>40.259373693788397</v>
      </c>
      <c r="I21" s="68">
        <v>-4489.9538000000002</v>
      </c>
      <c r="J21" s="69">
        <v>-0.93048131203658102</v>
      </c>
      <c r="K21" s="68">
        <v>39034.2408</v>
      </c>
      <c r="L21" s="69">
        <v>11.346016610523399</v>
      </c>
      <c r="M21" s="69">
        <v>-1.11502603119669</v>
      </c>
      <c r="N21" s="68">
        <v>5325543.6176000005</v>
      </c>
      <c r="O21" s="68">
        <v>125254579.72669999</v>
      </c>
      <c r="P21" s="68">
        <v>44293</v>
      </c>
      <c r="Q21" s="68">
        <v>37557</v>
      </c>
      <c r="R21" s="69">
        <v>17.935404851292699</v>
      </c>
      <c r="S21" s="68">
        <v>10.8942947418328</v>
      </c>
      <c r="T21" s="68">
        <v>11.231645860958</v>
      </c>
      <c r="U21" s="70">
        <v>-3.0965852046376598</v>
      </c>
    </row>
    <row r="22" spans="1:21" ht="12" thickBot="1" x14ac:dyDescent="0.2">
      <c r="A22" s="53"/>
      <c r="B22" s="42" t="s">
        <v>20</v>
      </c>
      <c r="C22" s="43"/>
      <c r="D22" s="68">
        <v>1411012.0841999999</v>
      </c>
      <c r="E22" s="68">
        <v>1402342.176</v>
      </c>
      <c r="F22" s="69">
        <v>100.618244844117</v>
      </c>
      <c r="G22" s="68">
        <v>1089747.3873000001</v>
      </c>
      <c r="H22" s="69">
        <v>29.4806576867303</v>
      </c>
      <c r="I22" s="68">
        <v>125830.15029999999</v>
      </c>
      <c r="J22" s="69">
        <v>8.9177230804044996</v>
      </c>
      <c r="K22" s="68">
        <v>132638.5864</v>
      </c>
      <c r="L22" s="69">
        <v>12.1714984542088</v>
      </c>
      <c r="M22" s="69">
        <v>-5.1330734779303E-2</v>
      </c>
      <c r="N22" s="68">
        <v>16943865.7324</v>
      </c>
      <c r="O22" s="68">
        <v>388481657.54699999</v>
      </c>
      <c r="P22" s="68">
        <v>88313</v>
      </c>
      <c r="Q22" s="68">
        <v>68000</v>
      </c>
      <c r="R22" s="69">
        <v>29.8720588235294</v>
      </c>
      <c r="S22" s="68">
        <v>15.9773995244188</v>
      </c>
      <c r="T22" s="68">
        <v>16.1787606382353</v>
      </c>
      <c r="U22" s="70">
        <v>-1.2602871544190699</v>
      </c>
    </row>
    <row r="23" spans="1:21" ht="12" thickBot="1" x14ac:dyDescent="0.2">
      <c r="A23" s="53"/>
      <c r="B23" s="42" t="s">
        <v>21</v>
      </c>
      <c r="C23" s="43"/>
      <c r="D23" s="68">
        <v>3441394.6469000001</v>
      </c>
      <c r="E23" s="68">
        <v>3814556.1956000002</v>
      </c>
      <c r="F23" s="69">
        <v>90.217432131936306</v>
      </c>
      <c r="G23" s="68">
        <v>2341928.2280999999</v>
      </c>
      <c r="H23" s="69">
        <v>46.947058650554602</v>
      </c>
      <c r="I23" s="68">
        <v>346224.5674</v>
      </c>
      <c r="J23" s="69">
        <v>10.060588886888601</v>
      </c>
      <c r="K23" s="68">
        <v>213785.1496</v>
      </c>
      <c r="L23" s="69">
        <v>9.1285952761004694</v>
      </c>
      <c r="M23" s="69">
        <v>0.61949774363560395</v>
      </c>
      <c r="N23" s="68">
        <v>40197579.737099998</v>
      </c>
      <c r="O23" s="68">
        <v>827217888.21959996</v>
      </c>
      <c r="P23" s="68">
        <v>114579</v>
      </c>
      <c r="Q23" s="68">
        <v>90226</v>
      </c>
      <c r="R23" s="69">
        <v>26.991111209629199</v>
      </c>
      <c r="S23" s="68">
        <v>30.035125519510601</v>
      </c>
      <c r="T23" s="68">
        <v>31.010387614434901</v>
      </c>
      <c r="U23" s="70">
        <v>-3.2470718136030001</v>
      </c>
    </row>
    <row r="24" spans="1:21" ht="12" thickBot="1" x14ac:dyDescent="0.2">
      <c r="A24" s="53"/>
      <c r="B24" s="42" t="s">
        <v>22</v>
      </c>
      <c r="C24" s="43"/>
      <c r="D24" s="68">
        <v>301036.3602</v>
      </c>
      <c r="E24" s="68">
        <v>306654.22369999997</v>
      </c>
      <c r="F24" s="69">
        <v>98.168013656483694</v>
      </c>
      <c r="G24" s="68">
        <v>270292.71500000003</v>
      </c>
      <c r="H24" s="69">
        <v>11.3742041475295</v>
      </c>
      <c r="I24" s="68">
        <v>57154.203399999999</v>
      </c>
      <c r="J24" s="69">
        <v>18.985813993375501</v>
      </c>
      <c r="K24" s="68">
        <v>41025.455800000003</v>
      </c>
      <c r="L24" s="69">
        <v>15.178158168265799</v>
      </c>
      <c r="M24" s="69">
        <v>0.393139997727947</v>
      </c>
      <c r="N24" s="68">
        <v>3914997.5133000002</v>
      </c>
      <c r="O24" s="68">
        <v>88457389.9921</v>
      </c>
      <c r="P24" s="68">
        <v>32896</v>
      </c>
      <c r="Q24" s="68">
        <v>26213</v>
      </c>
      <c r="R24" s="69">
        <v>25.494983405180601</v>
      </c>
      <c r="S24" s="68">
        <v>9.1511539457684794</v>
      </c>
      <c r="T24" s="68">
        <v>9.1551895776904608</v>
      </c>
      <c r="U24" s="70">
        <v>-4.4099705303747003E-2</v>
      </c>
    </row>
    <row r="25" spans="1:21" ht="12" thickBot="1" x14ac:dyDescent="0.2">
      <c r="A25" s="53"/>
      <c r="B25" s="42" t="s">
        <v>23</v>
      </c>
      <c r="C25" s="43"/>
      <c r="D25" s="68">
        <v>337629.79840000003</v>
      </c>
      <c r="E25" s="68">
        <v>376868.54960000003</v>
      </c>
      <c r="F25" s="69">
        <v>89.588212855212504</v>
      </c>
      <c r="G25" s="68">
        <v>237025.041</v>
      </c>
      <c r="H25" s="69">
        <v>42.4447800854932</v>
      </c>
      <c r="I25" s="68">
        <v>26811.801200000002</v>
      </c>
      <c r="J25" s="69">
        <v>7.9411833099622502</v>
      </c>
      <c r="K25" s="68">
        <v>21142.276099999999</v>
      </c>
      <c r="L25" s="69">
        <v>8.9198491479218802</v>
      </c>
      <c r="M25" s="69">
        <v>0.26816058371312301</v>
      </c>
      <c r="N25" s="68">
        <v>4441549.7128999997</v>
      </c>
      <c r="O25" s="68">
        <v>86948123.017800003</v>
      </c>
      <c r="P25" s="68">
        <v>23209</v>
      </c>
      <c r="Q25" s="68">
        <v>19153</v>
      </c>
      <c r="R25" s="69">
        <v>21.176839137471902</v>
      </c>
      <c r="S25" s="68">
        <v>14.5473651773019</v>
      </c>
      <c r="T25" s="68">
        <v>14.2939472667467</v>
      </c>
      <c r="U25" s="70">
        <v>1.74201931048374</v>
      </c>
    </row>
    <row r="26" spans="1:21" ht="12" thickBot="1" x14ac:dyDescent="0.2">
      <c r="A26" s="53"/>
      <c r="B26" s="42" t="s">
        <v>24</v>
      </c>
      <c r="C26" s="43"/>
      <c r="D26" s="68">
        <v>627457.00859999994</v>
      </c>
      <c r="E26" s="68">
        <v>593528.74419999996</v>
      </c>
      <c r="F26" s="69">
        <v>105.716364157852</v>
      </c>
      <c r="G26" s="68">
        <v>416278.95990000002</v>
      </c>
      <c r="H26" s="69">
        <v>50.729935702426602</v>
      </c>
      <c r="I26" s="68">
        <v>141369.98680000001</v>
      </c>
      <c r="J26" s="69">
        <v>22.530625184254301</v>
      </c>
      <c r="K26" s="68">
        <v>95715.975099999996</v>
      </c>
      <c r="L26" s="69">
        <v>22.9932291372577</v>
      </c>
      <c r="M26" s="69">
        <v>0.47697379306121701</v>
      </c>
      <c r="N26" s="68">
        <v>7383609.1015999997</v>
      </c>
      <c r="O26" s="68">
        <v>180975810.54210001</v>
      </c>
      <c r="P26" s="68">
        <v>44522</v>
      </c>
      <c r="Q26" s="68">
        <v>37202</v>
      </c>
      <c r="R26" s="69">
        <v>19.676361485941602</v>
      </c>
      <c r="S26" s="68">
        <v>14.093190076816001</v>
      </c>
      <c r="T26" s="68">
        <v>12.597189188753299</v>
      </c>
      <c r="U26" s="70">
        <v>10.615062167675299</v>
      </c>
    </row>
    <row r="27" spans="1:21" ht="12" thickBot="1" x14ac:dyDescent="0.2">
      <c r="A27" s="53"/>
      <c r="B27" s="42" t="s">
        <v>25</v>
      </c>
      <c r="C27" s="43"/>
      <c r="D27" s="68">
        <v>285814.90669999999</v>
      </c>
      <c r="E27" s="68">
        <v>313652.2316</v>
      </c>
      <c r="F27" s="69">
        <v>91.124780219800599</v>
      </c>
      <c r="G27" s="68">
        <v>215022.32709999999</v>
      </c>
      <c r="H27" s="69">
        <v>32.923362217671801</v>
      </c>
      <c r="I27" s="68">
        <v>92591.154800000004</v>
      </c>
      <c r="J27" s="69">
        <v>32.395495346639301</v>
      </c>
      <c r="K27" s="68">
        <v>59447.499499999998</v>
      </c>
      <c r="L27" s="69">
        <v>27.6471286967111</v>
      </c>
      <c r="M27" s="69">
        <v>0.55752816483055001</v>
      </c>
      <c r="N27" s="68">
        <v>3308092.5786000001</v>
      </c>
      <c r="O27" s="68">
        <v>80883607.026600003</v>
      </c>
      <c r="P27" s="68">
        <v>41346</v>
      </c>
      <c r="Q27" s="68">
        <v>32406</v>
      </c>
      <c r="R27" s="69">
        <v>27.5874837992964</v>
      </c>
      <c r="S27" s="68">
        <v>6.9127583490543199</v>
      </c>
      <c r="T27" s="68">
        <v>6.7557303801765096</v>
      </c>
      <c r="U27" s="70">
        <v>2.27156745468027</v>
      </c>
    </row>
    <row r="28" spans="1:21" ht="12" thickBot="1" x14ac:dyDescent="0.2">
      <c r="A28" s="53"/>
      <c r="B28" s="42" t="s">
        <v>26</v>
      </c>
      <c r="C28" s="43"/>
      <c r="D28" s="68">
        <v>1149248.0194999999</v>
      </c>
      <c r="E28" s="68">
        <v>1400364.6132</v>
      </c>
      <c r="F28" s="69">
        <v>82.067770683938605</v>
      </c>
      <c r="G28" s="68">
        <v>869930.0318</v>
      </c>
      <c r="H28" s="69">
        <v>32.1080980641689</v>
      </c>
      <c r="I28" s="68">
        <v>57237.549800000001</v>
      </c>
      <c r="J28" s="69">
        <v>4.9804349303905902</v>
      </c>
      <c r="K28" s="68">
        <v>49231.459000000003</v>
      </c>
      <c r="L28" s="69">
        <v>5.6592435253825704</v>
      </c>
      <c r="M28" s="69">
        <v>0.16262144089615599</v>
      </c>
      <c r="N28" s="68">
        <v>14540585.725099999</v>
      </c>
      <c r="O28" s="68">
        <v>274955431.75520003</v>
      </c>
      <c r="P28" s="68">
        <v>56796</v>
      </c>
      <c r="Q28" s="68">
        <v>50212</v>
      </c>
      <c r="R28" s="69">
        <v>13.1124034095435</v>
      </c>
      <c r="S28" s="68">
        <v>20.2346647563209</v>
      </c>
      <c r="T28" s="68">
        <v>19.7116466621525</v>
      </c>
      <c r="U28" s="70">
        <v>2.5847628338147599</v>
      </c>
    </row>
    <row r="29" spans="1:21" ht="12" thickBot="1" x14ac:dyDescent="0.2">
      <c r="A29" s="53"/>
      <c r="B29" s="42" t="s">
        <v>27</v>
      </c>
      <c r="C29" s="43"/>
      <c r="D29" s="68">
        <v>759013.5331</v>
      </c>
      <c r="E29" s="68">
        <v>640047.88859999995</v>
      </c>
      <c r="F29" s="69">
        <v>118.586991164086</v>
      </c>
      <c r="G29" s="68">
        <v>588787.52919999999</v>
      </c>
      <c r="H29" s="69">
        <v>28.911278764903599</v>
      </c>
      <c r="I29" s="68">
        <v>96114.1149</v>
      </c>
      <c r="J29" s="69">
        <v>12.6630304610573</v>
      </c>
      <c r="K29" s="68">
        <v>68967.615399999995</v>
      </c>
      <c r="L29" s="69">
        <v>11.713497990303599</v>
      </c>
      <c r="M29" s="69">
        <v>0.39361226776589398</v>
      </c>
      <c r="N29" s="68">
        <v>9344531.8369999994</v>
      </c>
      <c r="O29" s="68">
        <v>193437571.77779999</v>
      </c>
      <c r="P29" s="68">
        <v>119555</v>
      </c>
      <c r="Q29" s="68">
        <v>112776</v>
      </c>
      <c r="R29" s="69">
        <v>6.0110307157551297</v>
      </c>
      <c r="S29" s="68">
        <v>6.3486557074150003</v>
      </c>
      <c r="T29" s="68">
        <v>6.2984488561395997</v>
      </c>
      <c r="U29" s="70">
        <v>0.79082649287082496</v>
      </c>
    </row>
    <row r="30" spans="1:21" ht="12" thickBot="1" x14ac:dyDescent="0.2">
      <c r="A30" s="53"/>
      <c r="B30" s="42" t="s">
        <v>28</v>
      </c>
      <c r="C30" s="43"/>
      <c r="D30" s="68">
        <v>1387607.5146000001</v>
      </c>
      <c r="E30" s="68">
        <v>1302051.1544000001</v>
      </c>
      <c r="F30" s="69">
        <v>106.570890852551</v>
      </c>
      <c r="G30" s="68">
        <v>1088581.3448999999</v>
      </c>
      <c r="H30" s="69">
        <v>27.4693454100547</v>
      </c>
      <c r="I30" s="68">
        <v>152196.48499999999</v>
      </c>
      <c r="J30" s="69">
        <v>10.9682661270304</v>
      </c>
      <c r="K30" s="68">
        <v>126683.32030000001</v>
      </c>
      <c r="L30" s="69">
        <v>11.6374693442535</v>
      </c>
      <c r="M30" s="69">
        <v>0.201393242927183</v>
      </c>
      <c r="N30" s="68">
        <v>16536325.3793</v>
      </c>
      <c r="O30" s="68">
        <v>350386660.70810002</v>
      </c>
      <c r="P30" s="68">
        <v>102423</v>
      </c>
      <c r="Q30" s="68">
        <v>86789</v>
      </c>
      <c r="R30" s="69">
        <v>18.013803592621201</v>
      </c>
      <c r="S30" s="68">
        <v>13.547811669253999</v>
      </c>
      <c r="T30" s="68">
        <v>12.6027845694731</v>
      </c>
      <c r="U30" s="70">
        <v>6.9754962856885196</v>
      </c>
    </row>
    <row r="31" spans="1:21" ht="12" thickBot="1" x14ac:dyDescent="0.2">
      <c r="A31" s="53"/>
      <c r="B31" s="42" t="s">
        <v>29</v>
      </c>
      <c r="C31" s="43"/>
      <c r="D31" s="68">
        <v>935575.0551</v>
      </c>
      <c r="E31" s="68">
        <v>1051732.2165000001</v>
      </c>
      <c r="F31" s="69">
        <v>88.955633422873305</v>
      </c>
      <c r="G31" s="68">
        <v>865366.66079999995</v>
      </c>
      <c r="H31" s="69">
        <v>8.1131383354998903</v>
      </c>
      <c r="I31" s="68">
        <v>24610.270199999999</v>
      </c>
      <c r="J31" s="69">
        <v>2.63049661978958</v>
      </c>
      <c r="K31" s="68">
        <v>27718.446800000002</v>
      </c>
      <c r="L31" s="69">
        <v>3.20308697522219</v>
      </c>
      <c r="M31" s="69">
        <v>-0.112133866028886</v>
      </c>
      <c r="N31" s="68">
        <v>16541837.269300001</v>
      </c>
      <c r="O31" s="68">
        <v>298643322.06470001</v>
      </c>
      <c r="P31" s="68">
        <v>35691</v>
      </c>
      <c r="Q31" s="68">
        <v>29956</v>
      </c>
      <c r="R31" s="69">
        <v>19.144745626919502</v>
      </c>
      <c r="S31" s="68">
        <v>26.213192544338899</v>
      </c>
      <c r="T31" s="68">
        <v>24.858468877687301</v>
      </c>
      <c r="U31" s="70">
        <v>5.1680987135014398</v>
      </c>
    </row>
    <row r="32" spans="1:21" ht="12" thickBot="1" x14ac:dyDescent="0.2">
      <c r="A32" s="53"/>
      <c r="B32" s="42" t="s">
        <v>30</v>
      </c>
      <c r="C32" s="43"/>
      <c r="D32" s="68">
        <v>146567.39290000001</v>
      </c>
      <c r="E32" s="68">
        <v>148373.44949999999</v>
      </c>
      <c r="F32" s="69">
        <v>98.782762949782395</v>
      </c>
      <c r="G32" s="68">
        <v>122784.819</v>
      </c>
      <c r="H32" s="69">
        <v>19.369311364135299</v>
      </c>
      <c r="I32" s="68">
        <v>36597.032700000003</v>
      </c>
      <c r="J32" s="69">
        <v>24.9694232638561</v>
      </c>
      <c r="K32" s="68">
        <v>27493.8845</v>
      </c>
      <c r="L32" s="69">
        <v>22.3919249333258</v>
      </c>
      <c r="M32" s="69">
        <v>0.33109720090662398</v>
      </c>
      <c r="N32" s="68">
        <v>1598562.8118</v>
      </c>
      <c r="O32" s="68">
        <v>43188347.277199998</v>
      </c>
      <c r="P32" s="68">
        <v>32113</v>
      </c>
      <c r="Q32" s="68">
        <v>26163</v>
      </c>
      <c r="R32" s="69">
        <v>22.7420402858999</v>
      </c>
      <c r="S32" s="68">
        <v>4.5641140005605196</v>
      </c>
      <c r="T32" s="68">
        <v>4.2206087413522901</v>
      </c>
      <c r="U32" s="70">
        <v>7.5262199665924996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107.2654</v>
      </c>
      <c r="H33" s="71"/>
      <c r="I33" s="71"/>
      <c r="J33" s="71"/>
      <c r="K33" s="68">
        <v>23.7395</v>
      </c>
      <c r="L33" s="69">
        <v>22.131554070557701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177068.18609999999</v>
      </c>
      <c r="E35" s="68">
        <v>177162.48</v>
      </c>
      <c r="F35" s="69">
        <v>99.9467754684852</v>
      </c>
      <c r="G35" s="68">
        <v>156341.995</v>
      </c>
      <c r="H35" s="69">
        <v>13.2569570319222</v>
      </c>
      <c r="I35" s="68">
        <v>20542.461500000001</v>
      </c>
      <c r="J35" s="69">
        <v>11.601441203220199</v>
      </c>
      <c r="K35" s="68">
        <v>16921.768700000001</v>
      </c>
      <c r="L35" s="69">
        <v>10.8235594025777</v>
      </c>
      <c r="M35" s="69">
        <v>0.21396656958205601</v>
      </c>
      <c r="N35" s="68">
        <v>2856779.4240000001</v>
      </c>
      <c r="O35" s="68">
        <v>49426817.2883</v>
      </c>
      <c r="P35" s="68">
        <v>13206</v>
      </c>
      <c r="Q35" s="68">
        <v>11064</v>
      </c>
      <c r="R35" s="69">
        <v>19.360086767895901</v>
      </c>
      <c r="S35" s="68">
        <v>13.408161903680099</v>
      </c>
      <c r="T35" s="68">
        <v>13.7709924530007</v>
      </c>
      <c r="U35" s="70">
        <v>-2.7060424234659002</v>
      </c>
    </row>
    <row r="36" spans="1:21" ht="12" thickBot="1" x14ac:dyDescent="0.2">
      <c r="A36" s="53"/>
      <c r="B36" s="42" t="s">
        <v>37</v>
      </c>
      <c r="C36" s="43"/>
      <c r="D36" s="71"/>
      <c r="E36" s="68">
        <v>775353.40980000002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399392.2794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354908.83429999999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364089.65870000003</v>
      </c>
      <c r="E39" s="68">
        <v>383434.9362</v>
      </c>
      <c r="F39" s="69">
        <v>94.954743119727198</v>
      </c>
      <c r="G39" s="68">
        <v>338000.85519999999</v>
      </c>
      <c r="H39" s="69">
        <v>7.71856138782932</v>
      </c>
      <c r="I39" s="68">
        <v>24362.6741</v>
      </c>
      <c r="J39" s="69">
        <v>6.6913941436810198</v>
      </c>
      <c r="K39" s="68">
        <v>18326.241999999998</v>
      </c>
      <c r="L39" s="69">
        <v>5.4219513702579496</v>
      </c>
      <c r="M39" s="69">
        <v>0.329387339750288</v>
      </c>
      <c r="N39" s="68">
        <v>4578127.2885999996</v>
      </c>
      <c r="O39" s="68">
        <v>83048153.264200002</v>
      </c>
      <c r="P39" s="68">
        <v>481</v>
      </c>
      <c r="Q39" s="68">
        <v>335</v>
      </c>
      <c r="R39" s="69">
        <v>43.582089552238799</v>
      </c>
      <c r="S39" s="68">
        <v>756.94315738045805</v>
      </c>
      <c r="T39" s="68">
        <v>537.36446268656698</v>
      </c>
      <c r="U39" s="70">
        <v>29.008610825386601</v>
      </c>
    </row>
    <row r="40" spans="1:21" ht="12" thickBot="1" x14ac:dyDescent="0.2">
      <c r="A40" s="53"/>
      <c r="B40" s="42" t="s">
        <v>34</v>
      </c>
      <c r="C40" s="43"/>
      <c r="D40" s="68">
        <v>445335.88959999999</v>
      </c>
      <c r="E40" s="68">
        <v>377036.73920000001</v>
      </c>
      <c r="F40" s="69">
        <v>118.114720211329</v>
      </c>
      <c r="G40" s="68">
        <v>378619.83130000002</v>
      </c>
      <c r="H40" s="69">
        <v>17.6208568027007</v>
      </c>
      <c r="I40" s="68">
        <v>31655.365000000002</v>
      </c>
      <c r="J40" s="69">
        <v>7.1081998417941996</v>
      </c>
      <c r="K40" s="68">
        <v>23682.827499999999</v>
      </c>
      <c r="L40" s="69">
        <v>6.2550414801793304</v>
      </c>
      <c r="M40" s="69">
        <v>0.33663790778360397</v>
      </c>
      <c r="N40" s="68">
        <v>6873507.7604</v>
      </c>
      <c r="O40" s="68">
        <v>156045108.05680001</v>
      </c>
      <c r="P40" s="68">
        <v>2360</v>
      </c>
      <c r="Q40" s="68">
        <v>1829</v>
      </c>
      <c r="R40" s="69">
        <v>29.0322580645161</v>
      </c>
      <c r="S40" s="68">
        <v>188.70164813559299</v>
      </c>
      <c r="T40" s="68">
        <v>186.69030196828899</v>
      </c>
      <c r="U40" s="70">
        <v>1.0658869104626201</v>
      </c>
    </row>
    <row r="41" spans="1:21" ht="12" thickBot="1" x14ac:dyDescent="0.2">
      <c r="A41" s="53"/>
      <c r="B41" s="42" t="s">
        <v>40</v>
      </c>
      <c r="C41" s="43"/>
      <c r="D41" s="71"/>
      <c r="E41" s="68">
        <v>334893.48149999999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145637.5686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24269.384399999999</v>
      </c>
      <c r="E44" s="74"/>
      <c r="F44" s="74"/>
      <c r="G44" s="73">
        <v>20525.321100000001</v>
      </c>
      <c r="H44" s="75">
        <v>18.241192338764399</v>
      </c>
      <c r="I44" s="73">
        <v>2870.0027</v>
      </c>
      <c r="J44" s="75">
        <v>11.825609799975</v>
      </c>
      <c r="K44" s="73">
        <v>3353.1453000000001</v>
      </c>
      <c r="L44" s="75">
        <v>16.336627737336599</v>
      </c>
      <c r="M44" s="75">
        <v>-0.14408638957578099</v>
      </c>
      <c r="N44" s="73">
        <v>331584.56479999999</v>
      </c>
      <c r="O44" s="73">
        <v>9842494.9177000001</v>
      </c>
      <c r="P44" s="73">
        <v>27</v>
      </c>
      <c r="Q44" s="73">
        <v>34</v>
      </c>
      <c r="R44" s="75">
        <v>-20.588235294117698</v>
      </c>
      <c r="S44" s="73">
        <v>898.86608888888895</v>
      </c>
      <c r="T44" s="73">
        <v>636.38287058823505</v>
      </c>
      <c r="U44" s="76">
        <v>29.201593156675401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7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78524</v>
      </c>
      <c r="D2" s="32">
        <v>735739.92811367498</v>
      </c>
      <c r="E2" s="32">
        <v>563290.80905982899</v>
      </c>
      <c r="F2" s="32">
        <v>172449.11905384599</v>
      </c>
      <c r="G2" s="32">
        <v>563290.80905982899</v>
      </c>
      <c r="H2" s="32">
        <v>0.234388691525794</v>
      </c>
    </row>
    <row r="3" spans="1:8" ht="14.25" x14ac:dyDescent="0.2">
      <c r="A3" s="32">
        <v>2</v>
      </c>
      <c r="B3" s="33">
        <v>13</v>
      </c>
      <c r="C3" s="32">
        <v>15905.837</v>
      </c>
      <c r="D3" s="32">
        <v>142227.77515227301</v>
      </c>
      <c r="E3" s="32">
        <v>111269.968906391</v>
      </c>
      <c r="F3" s="32">
        <v>30957.806245881598</v>
      </c>
      <c r="G3" s="32">
        <v>111269.968906391</v>
      </c>
      <c r="H3" s="32">
        <v>0.21766357670108599</v>
      </c>
    </row>
    <row r="4" spans="1:8" ht="14.25" x14ac:dyDescent="0.2">
      <c r="A4" s="32">
        <v>3</v>
      </c>
      <c r="B4" s="33">
        <v>14</v>
      </c>
      <c r="C4" s="32">
        <v>140301</v>
      </c>
      <c r="D4" s="32">
        <v>165026.308869231</v>
      </c>
      <c r="E4" s="32">
        <v>122066.47734359</v>
      </c>
      <c r="F4" s="32">
        <v>42959.831525640999</v>
      </c>
      <c r="G4" s="32">
        <v>122066.47734359</v>
      </c>
      <c r="H4" s="32">
        <v>0.26032110770703198</v>
      </c>
    </row>
    <row r="5" spans="1:8" ht="14.25" x14ac:dyDescent="0.2">
      <c r="A5" s="32">
        <v>4</v>
      </c>
      <c r="B5" s="33">
        <v>15</v>
      </c>
      <c r="C5" s="32">
        <v>4028</v>
      </c>
      <c r="D5" s="32">
        <v>59886.902638461499</v>
      </c>
      <c r="E5" s="32">
        <v>46063.345954700897</v>
      </c>
      <c r="F5" s="32">
        <v>13823.5566837607</v>
      </c>
      <c r="G5" s="32">
        <v>46063.345954700897</v>
      </c>
      <c r="H5" s="32">
        <v>0.23082771148165401</v>
      </c>
    </row>
    <row r="6" spans="1:8" ht="14.25" x14ac:dyDescent="0.2">
      <c r="A6" s="32">
        <v>5</v>
      </c>
      <c r="B6" s="33">
        <v>16</v>
      </c>
      <c r="C6" s="32">
        <v>8147</v>
      </c>
      <c r="D6" s="32">
        <v>290608.145365812</v>
      </c>
      <c r="E6" s="32">
        <v>244991.79394273501</v>
      </c>
      <c r="F6" s="32">
        <v>45616.3514230769</v>
      </c>
      <c r="G6" s="32">
        <v>244991.79394273501</v>
      </c>
      <c r="H6" s="32">
        <v>0.15696859207320499</v>
      </c>
    </row>
    <row r="7" spans="1:8" ht="14.25" x14ac:dyDescent="0.2">
      <c r="A7" s="32">
        <v>6</v>
      </c>
      <c r="B7" s="33">
        <v>17</v>
      </c>
      <c r="C7" s="32">
        <v>19166</v>
      </c>
      <c r="D7" s="32">
        <v>309126.15273931599</v>
      </c>
      <c r="E7" s="32">
        <v>223236.40966581201</v>
      </c>
      <c r="F7" s="32">
        <v>85889.743073504302</v>
      </c>
      <c r="G7" s="32">
        <v>223236.40966581201</v>
      </c>
      <c r="H7" s="32">
        <v>0.27784689943698998</v>
      </c>
    </row>
    <row r="8" spans="1:8" ht="14.25" x14ac:dyDescent="0.2">
      <c r="A8" s="32">
        <v>7</v>
      </c>
      <c r="B8" s="33">
        <v>18</v>
      </c>
      <c r="C8" s="32">
        <v>77216</v>
      </c>
      <c r="D8" s="32">
        <v>199529.24392478599</v>
      </c>
      <c r="E8" s="32">
        <v>163226.81457863201</v>
      </c>
      <c r="F8" s="32">
        <v>36302.429346153804</v>
      </c>
      <c r="G8" s="32">
        <v>163226.81457863201</v>
      </c>
      <c r="H8" s="32">
        <v>0.18194039446086499</v>
      </c>
    </row>
    <row r="9" spans="1:8" ht="14.25" x14ac:dyDescent="0.2">
      <c r="A9" s="32">
        <v>8</v>
      </c>
      <c r="B9" s="33">
        <v>19</v>
      </c>
      <c r="C9" s="32">
        <v>19366</v>
      </c>
      <c r="D9" s="32">
        <v>110798.878389744</v>
      </c>
      <c r="E9" s="32">
        <v>89702.296323076895</v>
      </c>
      <c r="F9" s="32">
        <v>21096.582066666699</v>
      </c>
      <c r="G9" s="32">
        <v>89702.296323076895</v>
      </c>
      <c r="H9" s="32">
        <v>0.190404292654099</v>
      </c>
    </row>
    <row r="10" spans="1:8" ht="14.25" x14ac:dyDescent="0.2">
      <c r="A10" s="32">
        <v>9</v>
      </c>
      <c r="B10" s="33">
        <v>21</v>
      </c>
      <c r="C10" s="32">
        <v>286535</v>
      </c>
      <c r="D10" s="32">
        <v>1110194.1015641</v>
      </c>
      <c r="E10" s="32">
        <v>1016167.26887436</v>
      </c>
      <c r="F10" s="32">
        <v>94026.832689743605</v>
      </c>
      <c r="G10" s="32">
        <v>1016167.26887436</v>
      </c>
      <c r="H10" s="37">
        <v>8.4694048146421799E-2</v>
      </c>
    </row>
    <row r="11" spans="1:8" ht="14.25" x14ac:dyDescent="0.2">
      <c r="A11" s="32">
        <v>10</v>
      </c>
      <c r="B11" s="33">
        <v>22</v>
      </c>
      <c r="C11" s="32">
        <v>31752</v>
      </c>
      <c r="D11" s="32">
        <v>447287.95220940199</v>
      </c>
      <c r="E11" s="32">
        <v>390829.56658119702</v>
      </c>
      <c r="F11" s="32">
        <v>56458.385628205098</v>
      </c>
      <c r="G11" s="32">
        <v>390829.56658119702</v>
      </c>
      <c r="H11" s="32">
        <v>0.12622380135509101</v>
      </c>
    </row>
    <row r="12" spans="1:8" ht="14.25" x14ac:dyDescent="0.2">
      <c r="A12" s="32">
        <v>11</v>
      </c>
      <c r="B12" s="33">
        <v>23</v>
      </c>
      <c r="C12" s="32">
        <v>270780.60100000002</v>
      </c>
      <c r="D12" s="32">
        <v>2016305.9988820499</v>
      </c>
      <c r="E12" s="32">
        <v>1714979.0277752101</v>
      </c>
      <c r="F12" s="32">
        <v>301326.97110683803</v>
      </c>
      <c r="G12" s="32">
        <v>1714979.0277752101</v>
      </c>
      <c r="H12" s="32">
        <v>0.14944506006226699</v>
      </c>
    </row>
    <row r="13" spans="1:8" ht="14.25" x14ac:dyDescent="0.2">
      <c r="A13" s="32">
        <v>12</v>
      </c>
      <c r="B13" s="33">
        <v>24</v>
      </c>
      <c r="C13" s="32">
        <v>29955.042000000001</v>
      </c>
      <c r="D13" s="32">
        <v>689831.36916239304</v>
      </c>
      <c r="E13" s="32">
        <v>627022.25029401702</v>
      </c>
      <c r="F13" s="32">
        <v>62809.118868376099</v>
      </c>
      <c r="G13" s="32">
        <v>627022.25029401702</v>
      </c>
      <c r="H13" s="32">
        <v>9.1049960434011798E-2</v>
      </c>
    </row>
    <row r="14" spans="1:8" ht="14.25" x14ac:dyDescent="0.2">
      <c r="A14" s="32">
        <v>13</v>
      </c>
      <c r="B14" s="33">
        <v>25</v>
      </c>
      <c r="C14" s="32">
        <v>100798</v>
      </c>
      <c r="D14" s="32">
        <v>1124156.6879</v>
      </c>
      <c r="E14" s="32">
        <v>1043214.9064</v>
      </c>
      <c r="F14" s="32">
        <v>80941.781499999997</v>
      </c>
      <c r="G14" s="32">
        <v>1043214.9064</v>
      </c>
      <c r="H14" s="32">
        <v>7.2002223863654305E-2</v>
      </c>
    </row>
    <row r="15" spans="1:8" ht="14.25" x14ac:dyDescent="0.2">
      <c r="A15" s="32">
        <v>14</v>
      </c>
      <c r="B15" s="33">
        <v>26</v>
      </c>
      <c r="C15" s="32">
        <v>92024</v>
      </c>
      <c r="D15" s="32">
        <v>482540.12386327802</v>
      </c>
      <c r="E15" s="32">
        <v>487030.95049745898</v>
      </c>
      <c r="F15" s="32">
        <v>-4490.8266341804701</v>
      </c>
      <c r="G15" s="32">
        <v>487030.95049745898</v>
      </c>
      <c r="H15" s="32">
        <v>-9.3066387893846799E-3</v>
      </c>
    </row>
    <row r="16" spans="1:8" ht="14.25" x14ac:dyDescent="0.2">
      <c r="A16" s="32">
        <v>15</v>
      </c>
      <c r="B16" s="33">
        <v>27</v>
      </c>
      <c r="C16" s="32">
        <v>214440.41099999999</v>
      </c>
      <c r="D16" s="32">
        <v>1411013.3288</v>
      </c>
      <c r="E16" s="32">
        <v>1285181.9354999999</v>
      </c>
      <c r="F16" s="32">
        <v>125831.3933</v>
      </c>
      <c r="G16" s="32">
        <v>1285181.9354999999</v>
      </c>
      <c r="H16" s="32">
        <v>8.9178033071461896E-2</v>
      </c>
    </row>
    <row r="17" spans="1:8" ht="14.25" x14ac:dyDescent="0.2">
      <c r="A17" s="32">
        <v>16</v>
      </c>
      <c r="B17" s="33">
        <v>29</v>
      </c>
      <c r="C17" s="32">
        <v>277735</v>
      </c>
      <c r="D17" s="32">
        <v>3441397.6553000002</v>
      </c>
      <c r="E17" s="32">
        <v>3095170.12686239</v>
      </c>
      <c r="F17" s="32">
        <v>346227.52843760699</v>
      </c>
      <c r="G17" s="32">
        <v>3095170.12686239</v>
      </c>
      <c r="H17" s="32">
        <v>0.100606661338422</v>
      </c>
    </row>
    <row r="18" spans="1:8" ht="14.25" x14ac:dyDescent="0.2">
      <c r="A18" s="32">
        <v>17</v>
      </c>
      <c r="B18" s="33">
        <v>31</v>
      </c>
      <c r="C18" s="32">
        <v>41530.203999999998</v>
      </c>
      <c r="D18" s="32">
        <v>301036.33026278601</v>
      </c>
      <c r="E18" s="32">
        <v>243882.14755824499</v>
      </c>
      <c r="F18" s="32">
        <v>57154.182704541301</v>
      </c>
      <c r="G18" s="32">
        <v>243882.14755824499</v>
      </c>
      <c r="H18" s="32">
        <v>0.189858090067233</v>
      </c>
    </row>
    <row r="19" spans="1:8" ht="14.25" x14ac:dyDescent="0.2">
      <c r="A19" s="32">
        <v>18</v>
      </c>
      <c r="B19" s="33">
        <v>32</v>
      </c>
      <c r="C19" s="32">
        <v>19894.649000000001</v>
      </c>
      <c r="D19" s="32">
        <v>337629.79867683997</v>
      </c>
      <c r="E19" s="32">
        <v>310818.002807518</v>
      </c>
      <c r="F19" s="32">
        <v>26811.795869321799</v>
      </c>
      <c r="G19" s="32">
        <v>310818.002807518</v>
      </c>
      <c r="H19" s="32">
        <v>7.9411817245978705E-2</v>
      </c>
    </row>
    <row r="20" spans="1:8" ht="14.25" x14ac:dyDescent="0.2">
      <c r="A20" s="32">
        <v>19</v>
      </c>
      <c r="B20" s="33">
        <v>33</v>
      </c>
      <c r="C20" s="32">
        <v>50002.332000000002</v>
      </c>
      <c r="D20" s="32">
        <v>627456.98805175105</v>
      </c>
      <c r="E20" s="32">
        <v>486086.80979566602</v>
      </c>
      <c r="F20" s="32">
        <v>141370.178256085</v>
      </c>
      <c r="G20" s="32">
        <v>486086.80979566602</v>
      </c>
      <c r="H20" s="32">
        <v>0.22530656435118901</v>
      </c>
    </row>
    <row r="21" spans="1:8" ht="14.25" x14ac:dyDescent="0.2">
      <c r="A21" s="32">
        <v>20</v>
      </c>
      <c r="B21" s="33">
        <v>34</v>
      </c>
      <c r="C21" s="32">
        <v>54909.171000000002</v>
      </c>
      <c r="D21" s="32">
        <v>285814.76781219302</v>
      </c>
      <c r="E21" s="32">
        <v>193223.75591743999</v>
      </c>
      <c r="F21" s="32">
        <v>92591.011894752795</v>
      </c>
      <c r="G21" s="32">
        <v>193223.75591743999</v>
      </c>
      <c r="H21" s="32">
        <v>0.32395461089538202</v>
      </c>
    </row>
    <row r="22" spans="1:8" ht="14.25" x14ac:dyDescent="0.2">
      <c r="A22" s="32">
        <v>21</v>
      </c>
      <c r="B22" s="33">
        <v>35</v>
      </c>
      <c r="C22" s="32">
        <v>46502.292000000001</v>
      </c>
      <c r="D22" s="32">
        <v>1149248.0131469001</v>
      </c>
      <c r="E22" s="32">
        <v>1092010.46488053</v>
      </c>
      <c r="F22" s="32">
        <v>57237.548266371698</v>
      </c>
      <c r="G22" s="32">
        <v>1092010.46488053</v>
      </c>
      <c r="H22" s="32">
        <v>4.98043482447642E-2</v>
      </c>
    </row>
    <row r="23" spans="1:8" ht="14.25" x14ac:dyDescent="0.2">
      <c r="A23" s="32">
        <v>22</v>
      </c>
      <c r="B23" s="33">
        <v>36</v>
      </c>
      <c r="C23" s="32">
        <v>194356.88500000001</v>
      </c>
      <c r="D23" s="32">
        <v>759013.53146725695</v>
      </c>
      <c r="E23" s="32">
        <v>662899.35783369397</v>
      </c>
      <c r="F23" s="32">
        <v>96114.173633562707</v>
      </c>
      <c r="G23" s="32">
        <v>662899.35783369397</v>
      </c>
      <c r="H23" s="32">
        <v>0.126630382264416</v>
      </c>
    </row>
    <row r="24" spans="1:8" ht="14.25" x14ac:dyDescent="0.2">
      <c r="A24" s="32">
        <v>23</v>
      </c>
      <c r="B24" s="33">
        <v>37</v>
      </c>
      <c r="C24" s="32">
        <v>174118.40599999999</v>
      </c>
      <c r="D24" s="32">
        <v>1387607.6004327401</v>
      </c>
      <c r="E24" s="32">
        <v>1235411.0354372601</v>
      </c>
      <c r="F24" s="32">
        <v>152196.56499548201</v>
      </c>
      <c r="G24" s="32">
        <v>1235411.0354372601</v>
      </c>
      <c r="H24" s="32">
        <v>0.10968271213563401</v>
      </c>
    </row>
    <row r="25" spans="1:8" ht="14.25" x14ac:dyDescent="0.2">
      <c r="A25" s="32">
        <v>24</v>
      </c>
      <c r="B25" s="33">
        <v>38</v>
      </c>
      <c r="C25" s="32">
        <v>179426.698</v>
      </c>
      <c r="D25" s="32">
        <v>935574.94240000006</v>
      </c>
      <c r="E25" s="32">
        <v>910964.77960000001</v>
      </c>
      <c r="F25" s="32">
        <v>24610.162799999998</v>
      </c>
      <c r="G25" s="32">
        <v>910964.77960000001</v>
      </c>
      <c r="H25" s="32">
        <v>2.63048545708892E-2</v>
      </c>
    </row>
    <row r="26" spans="1:8" ht="14.25" x14ac:dyDescent="0.2">
      <c r="A26" s="32">
        <v>25</v>
      </c>
      <c r="B26" s="33">
        <v>39</v>
      </c>
      <c r="C26" s="32">
        <v>119330.378</v>
      </c>
      <c r="D26" s="32">
        <v>146567.20100400099</v>
      </c>
      <c r="E26" s="32">
        <v>109970.356132177</v>
      </c>
      <c r="F26" s="32">
        <v>36596.8448718246</v>
      </c>
      <c r="G26" s="32">
        <v>109970.356132177</v>
      </c>
      <c r="H26" s="32">
        <v>0.249693278039918</v>
      </c>
    </row>
    <row r="27" spans="1:8" ht="14.25" x14ac:dyDescent="0.2">
      <c r="A27" s="32">
        <v>26</v>
      </c>
      <c r="B27" s="33">
        <v>42</v>
      </c>
      <c r="C27" s="32">
        <v>10670.120999999999</v>
      </c>
      <c r="D27" s="32">
        <v>177068.185</v>
      </c>
      <c r="E27" s="32">
        <v>156525.726</v>
      </c>
      <c r="F27" s="32">
        <v>20542.458999999999</v>
      </c>
      <c r="G27" s="32">
        <v>156525.726</v>
      </c>
      <c r="H27" s="32">
        <v>0.116014398634063</v>
      </c>
    </row>
    <row r="28" spans="1:8" ht="14.25" x14ac:dyDescent="0.2">
      <c r="A28" s="32">
        <v>27</v>
      </c>
      <c r="B28" s="33">
        <v>75</v>
      </c>
      <c r="C28" s="32">
        <v>492</v>
      </c>
      <c r="D28" s="32">
        <v>364089.65811965801</v>
      </c>
      <c r="E28" s="32">
        <v>339726.98461538501</v>
      </c>
      <c r="F28" s="32">
        <v>24362.673504273502</v>
      </c>
      <c r="G28" s="32">
        <v>339726.98461538501</v>
      </c>
      <c r="H28" s="32">
        <v>6.6913939907259606E-2</v>
      </c>
    </row>
    <row r="29" spans="1:8" ht="14.25" x14ac:dyDescent="0.2">
      <c r="A29" s="32">
        <v>28</v>
      </c>
      <c r="B29" s="33">
        <v>76</v>
      </c>
      <c r="C29" s="32">
        <v>2509</v>
      </c>
      <c r="D29" s="32">
        <v>445335.87847521401</v>
      </c>
      <c r="E29" s="32">
        <v>413680.52251965803</v>
      </c>
      <c r="F29" s="32">
        <v>31655.355955555598</v>
      </c>
      <c r="G29" s="32">
        <v>413680.52251965803</v>
      </c>
      <c r="H29" s="32">
        <v>7.10819798843524E-2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24269.384842296298</v>
      </c>
      <c r="E30" s="32">
        <v>21399.381211708602</v>
      </c>
      <c r="F30" s="32">
        <v>2870.0036305877002</v>
      </c>
      <c r="G30" s="32">
        <v>21399.381211708602</v>
      </c>
      <c r="H30" s="32">
        <v>0.118256134188696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2014-10-13T00:44:56Z</dcterms:modified>
</cp:coreProperties>
</file>